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5\opravy chodníků\1_Položkové rozpočty\"/>
    </mc:Choice>
  </mc:AlternateContent>
  <bookViews>
    <workbookView xWindow="0" yWindow="0" windowWidth="28800" windowHeight="12300" activeTab="1"/>
  </bookViews>
  <sheets>
    <sheet name="Rekapitulace stavby" sheetId="1" r:id="rId1"/>
    <sheet name="Mesto2509 - Chodník Blaho..." sheetId="2" r:id="rId2"/>
    <sheet name="Seznam figur" sheetId="3" r:id="rId3"/>
  </sheets>
  <definedNames>
    <definedName name="_xlnm._FilterDatabase" localSheetId="1" hidden="1">'Mesto2509 - Chodník Blaho...'!$C$121:$K$231</definedName>
    <definedName name="_xlnm.Print_Titles" localSheetId="1">'Mesto2509 - Chodník Blaho...'!$121:$121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'Mesto2509 - Chodník Blaho...'!$C$4:$J$76,'Mesto2509 - Chodník Blaho...'!$C$82:$J$105,'Mesto2509 - Chodník Blaho...'!$C$111:$K$231</definedName>
    <definedName name="_xlnm.Print_Area" localSheetId="0">'Rekapitulace stavby'!$D$4:$AO$76,'Rekapitulace stavby'!$C$82:$AQ$96</definedName>
    <definedName name="_xlnm.Print_Area" localSheetId="2">'Seznam figur'!$C$4:$G$23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231" i="2"/>
  <c r="BH231" i="2"/>
  <c r="BG231" i="2"/>
  <c r="BF231" i="2"/>
  <c r="T231" i="2"/>
  <c r="T230" i="2"/>
  <c r="R231" i="2"/>
  <c r="R230" i="2" s="1"/>
  <c r="P231" i="2"/>
  <c r="P230" i="2"/>
  <c r="BI229" i="2"/>
  <c r="BH229" i="2"/>
  <c r="BG229" i="2"/>
  <c r="BF229" i="2"/>
  <c r="T229" i="2"/>
  <c r="T228" i="2" s="1"/>
  <c r="T227" i="2" s="1"/>
  <c r="R229" i="2"/>
  <c r="R228" i="2"/>
  <c r="R227" i="2" s="1"/>
  <c r="P229" i="2"/>
  <c r="P228" i="2"/>
  <c r="P227" i="2" s="1"/>
  <c r="BI226" i="2"/>
  <c r="BH226" i="2"/>
  <c r="BG226" i="2"/>
  <c r="BF226" i="2"/>
  <c r="T226" i="2"/>
  <c r="T225" i="2" s="1"/>
  <c r="R226" i="2"/>
  <c r="R225" i="2"/>
  <c r="P226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89" i="2"/>
  <c r="BH189" i="2"/>
  <c r="BG189" i="2"/>
  <c r="BF189" i="2"/>
  <c r="T189" i="2"/>
  <c r="R189" i="2"/>
  <c r="P189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118" i="2"/>
  <c r="J18" i="2"/>
  <c r="J16" i="2"/>
  <c r="E16" i="2"/>
  <c r="F119" i="2" s="1"/>
  <c r="J15" i="2"/>
  <c r="J10" i="2"/>
  <c r="J87" i="2"/>
  <c r="L90" i="1"/>
  <c r="AM90" i="1"/>
  <c r="AM89" i="1"/>
  <c r="L89" i="1"/>
  <c r="AM87" i="1"/>
  <c r="L87" i="1"/>
  <c r="L85" i="1"/>
  <c r="L84" i="1"/>
  <c r="BK164" i="2"/>
  <c r="J154" i="2"/>
  <c r="J140" i="2"/>
  <c r="BK127" i="2"/>
  <c r="BK229" i="2"/>
  <c r="BK221" i="2"/>
  <c r="J215" i="2"/>
  <c r="J200" i="2"/>
  <c r="J164" i="2"/>
  <c r="J157" i="2"/>
  <c r="BK139" i="2"/>
  <c r="BK132" i="2"/>
  <c r="BK130" i="2"/>
  <c r="J127" i="2"/>
  <c r="BK223" i="2"/>
  <c r="J217" i="2"/>
  <c r="J211" i="2"/>
  <c r="BK203" i="2"/>
  <c r="J163" i="2"/>
  <c r="BK140" i="2"/>
  <c r="J221" i="2"/>
  <c r="J213" i="2"/>
  <c r="J206" i="2"/>
  <c r="J194" i="2"/>
  <c r="BK153" i="2"/>
  <c r="BK136" i="2"/>
  <c r="J129" i="2"/>
  <c r="BK208" i="2"/>
  <c r="BK206" i="2"/>
  <c r="BK200" i="2"/>
  <c r="BK197" i="2"/>
  <c r="BK194" i="2"/>
  <c r="J189" i="2"/>
  <c r="J180" i="2"/>
  <c r="J175" i="2"/>
  <c r="J160" i="2"/>
  <c r="BK157" i="2"/>
  <c r="BK151" i="2"/>
  <c r="BK128" i="2"/>
  <c r="J226" i="2"/>
  <c r="BK220" i="2"/>
  <c r="J203" i="2"/>
  <c r="BK177" i="2"/>
  <c r="BK163" i="2"/>
  <c r="BK154" i="2"/>
  <c r="J136" i="2"/>
  <c r="J131" i="2"/>
  <c r="J128" i="2"/>
  <c r="J229" i="2"/>
  <c r="J220" i="2"/>
  <c r="BK215" i="2"/>
  <c r="BK180" i="2"/>
  <c r="BK148" i="2"/>
  <c r="J139" i="2"/>
  <c r="BK231" i="2"/>
  <c r="BK211" i="2"/>
  <c r="BK205" i="2"/>
  <c r="J177" i="2"/>
  <c r="J148" i="2"/>
  <c r="BK134" i="2"/>
  <c r="J130" i="2"/>
  <c r="BK166" i="2"/>
  <c r="J153" i="2"/>
  <c r="BK131" i="2"/>
  <c r="J231" i="2"/>
  <c r="J223" i="2"/>
  <c r="BK219" i="2"/>
  <c r="BK189" i="2"/>
  <c r="BK160" i="2"/>
  <c r="J151" i="2"/>
  <c r="J134" i="2"/>
  <c r="BK129" i="2"/>
  <c r="J125" i="2"/>
  <c r="BK226" i="2"/>
  <c r="J219" i="2"/>
  <c r="BK213" i="2"/>
  <c r="J205" i="2"/>
  <c r="J166" i="2"/>
  <c r="BK146" i="2"/>
  <c r="AS94" i="1"/>
  <c r="BK217" i="2"/>
  <c r="J208" i="2"/>
  <c r="J197" i="2"/>
  <c r="BK175" i="2"/>
  <c r="J146" i="2"/>
  <c r="J132" i="2"/>
  <c r="BK125" i="2"/>
  <c r="R124" i="2" l="1"/>
  <c r="R133" i="2"/>
  <c r="P176" i="2"/>
  <c r="BK133" i="2"/>
  <c r="J133" i="2" s="1"/>
  <c r="J97" i="2" s="1"/>
  <c r="BK165" i="2"/>
  <c r="J165" i="2" s="1"/>
  <c r="J98" i="2" s="1"/>
  <c r="R165" i="2"/>
  <c r="R176" i="2"/>
  <c r="T207" i="2"/>
  <c r="BK124" i="2"/>
  <c r="J124" i="2" s="1"/>
  <c r="J96" i="2" s="1"/>
  <c r="T124" i="2"/>
  <c r="P133" i="2"/>
  <c r="BK176" i="2"/>
  <c r="J176" i="2" s="1"/>
  <c r="J99" i="2" s="1"/>
  <c r="BK207" i="2"/>
  <c r="J207" i="2"/>
  <c r="J100" i="2"/>
  <c r="P207" i="2"/>
  <c r="P124" i="2"/>
  <c r="T133" i="2"/>
  <c r="P165" i="2"/>
  <c r="T165" i="2"/>
  <c r="T176" i="2"/>
  <c r="R207" i="2"/>
  <c r="BK228" i="2"/>
  <c r="J228" i="2"/>
  <c r="J103" i="2"/>
  <c r="BK230" i="2"/>
  <c r="J230" i="2"/>
  <c r="J104" i="2"/>
  <c r="BK225" i="2"/>
  <c r="J225" i="2"/>
  <c r="J101" i="2"/>
  <c r="F90" i="2"/>
  <c r="J116" i="2"/>
  <c r="BE127" i="2"/>
  <c r="BE139" i="2"/>
  <c r="BE148" i="2"/>
  <c r="BE154" i="2"/>
  <c r="BE160" i="2"/>
  <c r="BE164" i="2"/>
  <c r="BE177" i="2"/>
  <c r="BE180" i="2"/>
  <c r="BE231" i="2"/>
  <c r="J89" i="2"/>
  <c r="BE125" i="2"/>
  <c r="BE128" i="2"/>
  <c r="BE130" i="2"/>
  <c r="BE131" i="2"/>
  <c r="BE132" i="2"/>
  <c r="BE134" i="2"/>
  <c r="BE151" i="2"/>
  <c r="BE153" i="2"/>
  <c r="BE157" i="2"/>
  <c r="BE163" i="2"/>
  <c r="BE175" i="2"/>
  <c r="BE189" i="2"/>
  <c r="BE194" i="2"/>
  <c r="BE197" i="2"/>
  <c r="BE206" i="2"/>
  <c r="BE220" i="2"/>
  <c r="BE140" i="2"/>
  <c r="BE166" i="2"/>
  <c r="BE200" i="2"/>
  <c r="BE205" i="2"/>
  <c r="BE208" i="2"/>
  <c r="BE213" i="2"/>
  <c r="BE215" i="2"/>
  <c r="BE217" i="2"/>
  <c r="BE219" i="2"/>
  <c r="BE229" i="2"/>
  <c r="BE129" i="2"/>
  <c r="BE136" i="2"/>
  <c r="BE146" i="2"/>
  <c r="BE203" i="2"/>
  <c r="BE211" i="2"/>
  <c r="BE221" i="2"/>
  <c r="BE223" i="2"/>
  <c r="BE226" i="2"/>
  <c r="F34" i="2"/>
  <c r="BC95" i="1" s="1"/>
  <c r="BC94" i="1" s="1"/>
  <c r="W32" i="1" s="1"/>
  <c r="F32" i="2"/>
  <c r="BA95" i="1" s="1"/>
  <c r="BA94" i="1" s="1"/>
  <c r="W30" i="1" s="1"/>
  <c r="F35" i="2"/>
  <c r="BD95" i="1" s="1"/>
  <c r="BD94" i="1" s="1"/>
  <c r="W33" i="1" s="1"/>
  <c r="F33" i="2"/>
  <c r="BB95" i="1" s="1"/>
  <c r="BB94" i="1" s="1"/>
  <c r="W31" i="1" s="1"/>
  <c r="J32" i="2"/>
  <c r="AW95" i="1" s="1"/>
  <c r="P123" i="2" l="1"/>
  <c r="P122" i="2" s="1"/>
  <c r="AU95" i="1" s="1"/>
  <c r="AU94" i="1" s="1"/>
  <c r="T123" i="2"/>
  <c r="T122" i="2"/>
  <c r="R123" i="2"/>
  <c r="R122" i="2" s="1"/>
  <c r="BK123" i="2"/>
  <c r="J123" i="2" s="1"/>
  <c r="J95" i="2" s="1"/>
  <c r="BK227" i="2"/>
  <c r="J227" i="2"/>
  <c r="J102" i="2" s="1"/>
  <c r="AX94" i="1"/>
  <c r="J31" i="2"/>
  <c r="AV95" i="1" s="1"/>
  <c r="AT95" i="1" s="1"/>
  <c r="AW94" i="1"/>
  <c r="AK30" i="1" s="1"/>
  <c r="AY94" i="1"/>
  <c r="F31" i="2"/>
  <c r="AZ95" i="1" s="1"/>
  <c r="AZ94" i="1" s="1"/>
  <c r="AV94" i="1" s="1"/>
  <c r="AK29" i="1" s="1"/>
  <c r="BK122" i="2" l="1"/>
  <c r="J122" i="2"/>
  <c r="J28" i="2" s="1"/>
  <c r="AG95" i="1" s="1"/>
  <c r="AG94" i="1" s="1"/>
  <c r="AK26" i="1" s="1"/>
  <c r="AK35" i="1" s="1"/>
  <c r="AT94" i="1"/>
  <c r="W29" i="1"/>
  <c r="J37" i="2" l="1"/>
  <c r="J94" i="2"/>
  <c r="AN94" i="1"/>
  <c r="AN95" i="1"/>
</calcChain>
</file>

<file path=xl/sharedStrings.xml><?xml version="1.0" encoding="utf-8"?>
<sst xmlns="http://schemas.openxmlformats.org/spreadsheetml/2006/main" count="1540" uniqueCount="365">
  <si>
    <t>Export Komplet</t>
  </si>
  <si>
    <t/>
  </si>
  <si>
    <t>2.0</t>
  </si>
  <si>
    <t>False</t>
  </si>
  <si>
    <t>{7bb37b09-8aab-4a55-ab81-92891d885959}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</si>
  <si>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</si>
  <si>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</si>
  <si>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</si>
  <si>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</si>
  <si>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</si>
  <si>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</si>
  <si>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</si>
  <si>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</si>
  <si>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</si>
  <si>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Mesto2509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</si>
  <si>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</si>
  <si>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</si>
  <si>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Blahoslavova ( pravá od Husovy)</t>
  </si>
  <si>
    <t>KSO:</t>
  </si>
  <si>
    <t>CC-CZ:</t>
  </si>
  <si>
    <t>Místo:</t>
  </si>
  <si>
    <t>Valašské Meziříčí</t>
  </si>
  <si>
    <t>Datum:</t>
  </si>
  <si>
    <t>13. 2. 2025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</si>
  <si>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</si>
  <si>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</si>
  <si>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</si>
  <si>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</si>
  <si>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</si>
  <si>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</si>
  <si>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</si>
  <si>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</si>
  <si>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</si>
  <si>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</si>
  <si>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</si>
  <si>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</si>
  <si>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</si>
  <si>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</si>
  <si>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</si>
  <si>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</si>
  <si>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</si>
  <si>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</si>
  <si>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</si>
  <si>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</si>
  <si>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</si>
  <si>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</si>
  <si>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</si>
  <si>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</si>
  <si>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</si>
  <si>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</si>
  <si>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</si>
  <si>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</si>
  <si>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</si>
  <si>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</si>
  <si>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</si>
  <si>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</si>
  <si>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</si>
  <si>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</si>
  <si>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</si>
  <si>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</si>
  <si>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</si>
  <si>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</si>
  <si>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</si>
  <si>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</si>
  <si>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</si>
  <si>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</si>
  <si>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</si>
  <si>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</si>
  <si>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</si>
  <si>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</si>
  <si>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</si>
  <si>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</si>
  <si>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</si>
  <si>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</si>
  <si>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</si>
  <si>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</si>
  <si>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</si>
  <si>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</si>
  <si>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</si>
  <si>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</si>
  <si>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</si>
  <si>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</si>
  <si>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</si>
  <si>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sut1</t>
  </si>
  <si>
    <t>84,1</t>
  </si>
  <si>
    <t>2</t>
  </si>
  <si>
    <t>sut2</t>
  </si>
  <si>
    <t>95,608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</si>
  <si>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</si>
  <si>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</si>
  <si>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</si>
  <si>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</si>
  <si>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</si>
  <si>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</si>
  <si>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</si>
  <si>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</si>
  <si>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</si>
  <si>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</si>
  <si>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</si>
  <si>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</si>
  <si>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</si>
  <si>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</si>
  <si>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</si>
  <si>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</si>
  <si>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</si>
  <si>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</si>
  <si>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</si>
  <si>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</si>
  <si>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</si>
  <si>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</si>
  <si>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</si>
  <si>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</si>
  <si>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</si>
  <si>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</si>
  <si>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</si>
  <si>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</si>
  <si>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</si>
  <si>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</si>
  <si>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</si>
  <si>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</si>
  <si>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</si>
  <si>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</si>
  <si>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</si>
  <si>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</si>
  <si>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</si>
  <si>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2025 01</t>
  </si>
  <si>
    <t>4</t>
  </si>
  <si>
    <t>-1170849736</t>
  </si>
  <si>
    <t>VV</t>
  </si>
  <si>
    <t>290,0</t>
  </si>
  <si>
    <t>3</t>
  </si>
  <si>
    <t>113107181</t>
  </si>
  <si>
    <t>Odstranění podkladu živičného tl do 50 mm strojně pl přes 50 do 200 m2</t>
  </si>
  <si>
    <t>-276179724</t>
  </si>
  <si>
    <t>113107222</t>
  </si>
  <si>
    <t>Odstranění podkladu z kameniva drceného tl přes 100 do 200 mm strojně pl přes 200 m2</t>
  </si>
  <si>
    <t>1671913844</t>
  </si>
  <si>
    <t>113202111</t>
  </si>
  <si>
    <t>Vytrhání obrub krajníků obrubníků stojatých</t>
  </si>
  <si>
    <t>m</t>
  </si>
  <si>
    <t>726558984</t>
  </si>
  <si>
    <t>5</t>
  </si>
  <si>
    <t>119003211</t>
  </si>
  <si>
    <t>Mobilní plotová zábrana s reflexním pásem výšky do 1,5 m pro zabezpečení výkopu zřízení</t>
  </si>
  <si>
    <t>558782724</t>
  </si>
  <si>
    <t>6</t>
  </si>
  <si>
    <t>119003212</t>
  </si>
  <si>
    <t>Mobilní plotová zábrana s reflexním pásem výšky do 1,5 m pro zabezpečení výkopu odstranění</t>
  </si>
  <si>
    <t>1161392533</t>
  </si>
  <si>
    <t>7</t>
  </si>
  <si>
    <t>181152302</t>
  </si>
  <si>
    <t>Úprava pláně pro silnice a dálnice v zářezech se zhutněním</t>
  </si>
  <si>
    <t>442802500</t>
  </si>
  <si>
    <t>Komunikace pozemní</t>
  </si>
  <si>
    <t>9</t>
  </si>
  <si>
    <t>564811111</t>
  </si>
  <si>
    <t>Podklad ze štěrkodrtě ŠD plochy přes 100 m2 tl 50 mm</t>
  </si>
  <si>
    <t>1653556939</t>
  </si>
  <si>
    <t>186+104+21</t>
  </si>
  <si>
    <t>10</t>
  </si>
  <si>
    <t>564831111</t>
  </si>
  <si>
    <t>Podklad ze štěrkodrtě ŠD plochy přes 100 m2 tl 100 mm</t>
  </si>
  <si>
    <t>705375338</t>
  </si>
  <si>
    <t>pod obrubník</t>
  </si>
  <si>
    <t>260*0,45</t>
  </si>
  <si>
    <t>11</t>
  </si>
  <si>
    <t>573231111</t>
  </si>
  <si>
    <t>Postřik živičný spojovací ze silniční emulze v množství 0,70 kg/m2</t>
  </si>
  <si>
    <t>-908235482</t>
  </si>
  <si>
    <t>577144111</t>
  </si>
  <si>
    <t>Asfaltový beton vrstva obrusná ACO 11 (ABS) tř. I tl 50 mm š do 3 m z nemodifikovaného asfaltu</t>
  </si>
  <si>
    <t>-815088994</t>
  </si>
  <si>
    <t>doplnění asfaltu</t>
  </si>
  <si>
    <t>14,0</t>
  </si>
  <si>
    <t>doplnění asfaltu k obrubě</t>
  </si>
  <si>
    <t>104,0</t>
  </si>
  <si>
    <t>Součet</t>
  </si>
  <si>
    <t>13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</si>
  <si>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</si>
  <si>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</t>
  </si>
  <si>
    <t>885474182</t>
  </si>
  <si>
    <t>186</t>
  </si>
  <si>
    <t>14</t>
  </si>
  <si>
    <t>M</t>
  </si>
  <si>
    <t>59245018</t>
  </si>
  <si>
    <t>dlažba skladebná betonová 200x100mm tl 60mm přírodní</t>
  </si>
  <si>
    <t>8</t>
  </si>
  <si>
    <t>-1110477405</t>
  </si>
  <si>
    <t>144</t>
  </si>
  <si>
    <t>144*1,05 'Přepočtené koeficientem množství</t>
  </si>
  <si>
    <t>45</t>
  </si>
  <si>
    <t>59245006</t>
  </si>
  <si>
    <t>dlažba pro nevidomé betonová 200x100mm tl 60mm barevná</t>
  </si>
  <si>
    <t>1730358785</t>
  </si>
  <si>
    <t>42*1,05 'Přepočtené koeficientem množství</t>
  </si>
  <si>
    <t>46</t>
  </si>
  <si>
    <t>596211114</t>
  </si>
  <si>
    <t>Příplatek za kombinaci dvou barev u kladení betonových dlažeb komunikací pro pěší ručně tl 60 mm skupiny A</t>
  </si>
  <si>
    <t>-281510992</t>
  </si>
  <si>
    <t>15</t>
  </si>
  <si>
    <t>596211212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</si>
  <si>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</t>
  </si>
  <si>
    <t>-2128614911</t>
  </si>
  <si>
    <t>vjezdy</t>
  </si>
  <si>
    <t>104+21</t>
  </si>
  <si>
    <t>16</t>
  </si>
  <si>
    <t>59245020</t>
  </si>
  <si>
    <t>dlažba skladebná betonová 200x100mm tl 80mm přírodní</t>
  </si>
  <si>
    <t>1331346767</t>
  </si>
  <si>
    <t>104</t>
  </si>
  <si>
    <t>104*1,05 'Přepočtené koeficientem množství</t>
  </si>
  <si>
    <t>18</t>
  </si>
  <si>
    <t>59245030.1</t>
  </si>
  <si>
    <t>dlažba tvar čtverec betonová 200x200x80mm bez zkosené hrany</t>
  </si>
  <si>
    <t>712105159</t>
  </si>
  <si>
    <t>21*1,05 'Přepočtené koeficientem množství</t>
  </si>
  <si>
    <t>19</t>
  </si>
  <si>
    <t>596211214</t>
  </si>
  <si>
    <t>Příplatek za kombinaci dvou barev u kladení betonových dlažeb komunikací pro pěší ručně tl 80 mm skupiny A</t>
  </si>
  <si>
    <t>-958015338</t>
  </si>
  <si>
    <t>22</t>
  </si>
  <si>
    <t>599141111</t>
  </si>
  <si>
    <t>Vyplnění spár mezi silničními dílci živičnou zálivkou</t>
  </si>
  <si>
    <t>1513390497</t>
  </si>
  <si>
    <t>Trubní vedení</t>
  </si>
  <si>
    <t>23</t>
  </si>
  <si>
    <t>899132212</t>
  </si>
  <si>
    <t>Výměna poklopu vodovodního samonivelačního nebo pevného šoupátkového</t>
  </si>
  <si>
    <t>kus</t>
  </si>
  <si>
    <t>-774532514</t>
  </si>
  <si>
    <t>V cenách jsou započteny náklady na:</t>
  </si>
  <si>
    <t>vybourání povrchu vozovky kolem vpusti s odklizením vybouraných hmot do 3 m,</t>
  </si>
  <si>
    <t>odstranění původního rámu a mříže,</t>
  </si>
  <si>
    <t>zarovnání podkladu pod prstence vyrovnávací hmotou,</t>
  </si>
  <si>
    <t>osazení a dodání vyrovnávacích prstenců případně adaptéru včetně spojovacího tmelu a zalití,</t>
  </si>
  <si>
    <t>osazení nového, případně původního rámu a mříže,</t>
  </si>
  <si>
    <t>obnovu konstrukčních vrstev vozovky.</t>
  </si>
  <si>
    <t>24</t>
  </si>
  <si>
    <t>55241104</t>
  </si>
  <si>
    <t>poklop šoupátkový litinový bez ventilace tř D400 v samonivelačním rámu</t>
  </si>
  <si>
    <t>-29228456</t>
  </si>
  <si>
    <t>Ostatní konstrukce a práce, bourání</t>
  </si>
  <si>
    <t>26</t>
  </si>
  <si>
    <t>914111111</t>
  </si>
  <si>
    <t>Montáž svislé dopravní značky do velikosti 1 m2 objímkami na sloupek nebo konzolu</t>
  </si>
  <si>
    <t>-183924931</t>
  </si>
  <si>
    <t>použít stávající</t>
  </si>
  <si>
    <t>44</t>
  </si>
  <si>
    <t>914511112</t>
  </si>
  <si>
    <t>Montáž sloupku dopravních značek délky do 3,5 m s betonovým základem a patkou D 60 mm</t>
  </si>
  <si>
    <t>-288842854</t>
  </si>
  <si>
    <t>V cenách jsou započteny i náklady na:</t>
  </si>
  <si>
    <t>vykopání jamek s odhozem výkopku na vzdálenost do 3 m,</t>
  </si>
  <si>
    <t>osazení sloupku včetně montáže a dodávky plastového víčka,</t>
  </si>
  <si>
    <t>V cenách -1111 jsou započteny i náklady na betonový základ.</t>
  </si>
  <si>
    <t>link-icon-fadedlink-icon</t>
  </si>
  <si>
    <t>V cenách -1112 a -1113 jsou započteny i náklady na hliníkovou patku s betonovým základem.</t>
  </si>
  <si>
    <t>použít stávající sloupek</t>
  </si>
  <si>
    <t>27</t>
  </si>
  <si>
    <t>916131213</t>
  </si>
  <si>
    <t>Osazení silničního obrubníku betonového stojatého s boční opěrou do lože z betonu prostého</t>
  </si>
  <si>
    <t>-418049262</t>
  </si>
  <si>
    <t>"obrubník"   166</t>
  </si>
  <si>
    <t>"nájezdový"   78</t>
  </si>
  <si>
    <t>"přechodový"   16</t>
  </si>
  <si>
    <t>28</t>
  </si>
  <si>
    <t>59217031</t>
  </si>
  <si>
    <t>obrubník betonový silniční 1000x150x250mm</t>
  </si>
  <si>
    <t>1706142822</t>
  </si>
  <si>
    <t>166</t>
  </si>
  <si>
    <t>166*1,02 'Přepočtené koeficientem množství</t>
  </si>
  <si>
    <t>29</t>
  </si>
  <si>
    <t>59217029</t>
  </si>
  <si>
    <t>obrubník betonový silniční nájezdový 1000x150x150mm</t>
  </si>
  <si>
    <t>1718911265</t>
  </si>
  <si>
    <t>78</t>
  </si>
  <si>
    <t>78*1,02 'Přepočtené koeficientem množství</t>
  </si>
  <si>
    <t>30</t>
  </si>
  <si>
    <t>59217030</t>
  </si>
  <si>
    <t>obrubník betonový silniční přechodový 1000x150x150-250mm</t>
  </si>
  <si>
    <t>-1937867513</t>
  </si>
  <si>
    <t>16*1,02 'Přepočtené koeficientem množství</t>
  </si>
  <si>
    <t>31</t>
  </si>
  <si>
    <t>916991121</t>
  </si>
  <si>
    <t>Lože pod obrubníky, krajníky nebo obruby z dlažebních kostek z betonu prostého</t>
  </si>
  <si>
    <t>m3</t>
  </si>
  <si>
    <t>444075806</t>
  </si>
  <si>
    <t>260*0,45*0,1</t>
  </si>
  <si>
    <t>32</t>
  </si>
  <si>
    <t>919735111</t>
  </si>
  <si>
    <t>Řezání stávajícího živičného krytu hl do 50 mm</t>
  </si>
  <si>
    <t>-445360862</t>
  </si>
  <si>
    <t>33</t>
  </si>
  <si>
    <t>966006132</t>
  </si>
  <si>
    <t>Odstranění značek dopravních nebo orientačních se sloupky s betonovými patkami - značka pro zpětné použití</t>
  </si>
  <si>
    <t>494039312</t>
  </si>
  <si>
    <t>997</t>
  </si>
  <si>
    <t>Přesun sutě</t>
  </si>
  <si>
    <t>34</t>
  </si>
  <si>
    <t>997221121.1</t>
  </si>
  <si>
    <t>Naskládání staré dlažby na palety</t>
  </si>
  <si>
    <t>t</t>
  </si>
  <si>
    <t>167844009</t>
  </si>
  <si>
    <t>"60%"</t>
  </si>
  <si>
    <t>73,95*0,6</t>
  </si>
  <si>
    <t>35</t>
  </si>
  <si>
    <t>997221551</t>
  </si>
  <si>
    <t>Vodorovná doprava suti ze sypkých materiálů do 1 km</t>
  </si>
  <si>
    <t>1925594587</t>
  </si>
  <si>
    <t>36</t>
  </si>
  <si>
    <t>997221559</t>
  </si>
  <si>
    <t>Příplatek ZKD 1 km u vodorovné dopravy suti ze sypkých materiálů</t>
  </si>
  <si>
    <t>1484887284</t>
  </si>
  <si>
    <t>sut1*19</t>
  </si>
  <si>
    <t>37</t>
  </si>
  <si>
    <t>997221561</t>
  </si>
  <si>
    <t>Vodorovná doprava suti z kusových materiálů do 1 km</t>
  </si>
  <si>
    <t>1602317724</t>
  </si>
  <si>
    <t>224,078-73,95*0,6-sut1</t>
  </si>
  <si>
    <t>38</t>
  </si>
  <si>
    <t>997221569</t>
  </si>
  <si>
    <t>Příplatek ZKD 1 km u vodorovné dopravy suti z kusových materiálů</t>
  </si>
  <si>
    <t>-624935695</t>
  </si>
  <si>
    <t>sut2*19</t>
  </si>
  <si>
    <t>39</t>
  </si>
  <si>
    <t>997221611</t>
  </si>
  <si>
    <t>Nakládání suti na dopravní prostředky pro vodorovnou dopravu</t>
  </si>
  <si>
    <t>888237270</t>
  </si>
  <si>
    <t>41</t>
  </si>
  <si>
    <t>997221645</t>
  </si>
  <si>
    <t>Poplatek za uložení na skládce (skládkovné) odpadu asfaltového bez dehtu kód odpadu 17 03 02</t>
  </si>
  <si>
    <t>-946718141</t>
  </si>
  <si>
    <t>40</t>
  </si>
  <si>
    <t>997221862</t>
  </si>
  <si>
    <t>Poplatek za uložení na recyklační skládce (skládkovné) stavebního odpadu z armovaného betonu pod kódem 17 01 01</t>
  </si>
  <si>
    <t>-2026786895</t>
  </si>
  <si>
    <t>sut2-11,564</t>
  </si>
  <si>
    <t>42</t>
  </si>
  <si>
    <t>997221873</t>
  </si>
  <si>
    <t>Poplatek za uložení stavebního odpadu na recyklační skládce (skládkovné) zeminy a kamení zatříděného do Katalogu odpadů pod kódem 17 05 04</t>
  </si>
  <si>
    <t>-749757826</t>
  </si>
  <si>
    <t>998</t>
  </si>
  <si>
    <t>Přesun hmot</t>
  </si>
  <si>
    <t>43</t>
  </si>
  <si>
    <t>998223011</t>
  </si>
  <si>
    <t>Přesun hmot pro pozemní komunikace s krytem dlážděným</t>
  </si>
  <si>
    <t>1850077930</t>
  </si>
  <si>
    <t>VRN</t>
  </si>
  <si>
    <t>Vedlejší rozpočtové náklady</t>
  </si>
  <si>
    <t>VRN3</t>
  </si>
  <si>
    <t>Zařízení staveniště</t>
  </si>
  <si>
    <t>47</t>
  </si>
  <si>
    <t>030001000</t>
  </si>
  <si>
    <t>kpl</t>
  </si>
  <si>
    <t>1024</t>
  </si>
  <si>
    <t>281275994</t>
  </si>
  <si>
    <t>VRN7</t>
  </si>
  <si>
    <t>Provozní vlivy</t>
  </si>
  <si>
    <t>48</t>
  </si>
  <si>
    <t>072002000</t>
  </si>
  <si>
    <t>Silniční provoz-dočasné dopravní značení</t>
  </si>
  <si>
    <t>-262515013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</si>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</sst>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3" xfId="0" applyBorder="1" applyProtection="1"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2" fillId="0" borderId="12" xfId="0" applyNumberFormat="1" applyFont="1" applyBorder="1" applyAlignment="1" applyProtection="1">
      <protection locked="0"/>
    </xf>
    <xf numFmtId="166" fontId="32" fillId="0" borderId="13" xfId="0" applyNumberFormat="1" applyFont="1" applyBorder="1" applyAlignment="1" applyProtection="1"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3" fillId="0" borderId="0" xfId="0" applyNumberFormat="1" applyFont="1" applyBorder="1" applyAlignment="1" applyProtection="1">
      <alignment vertical="center"/>
      <protection locked="0"/>
    </xf>
    <xf numFmtId="166" fontId="23" fillId="0" borderId="15" xfId="0" applyNumberFormat="1" applyFont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36" fillId="0" borderId="3" xfId="0" applyFont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3" fillId="0" borderId="20" xfId="0" applyNumberFormat="1" applyFont="1" applyBorder="1" applyAlignment="1" applyProtection="1">
      <alignment vertical="center"/>
      <protection locked="0"/>
    </xf>
    <xf numFmtId="166" fontId="23" fillId="0" borderId="21" xfId="0" applyNumberFormat="1" applyFont="1" applyBorder="1" applyAlignment="1" applyProtection="1">
      <alignment vertical="center"/>
      <protection locked="0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sqref="A1:XFD104857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139" t="s">
        <v>5</v>
      </c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s="1" customFormat="1" ht="12" customHeight="1">
      <c r="B5" s="13"/>
      <c r="D5" s="17" t="s">
        <v>13</v>
      </c>
      <c r="K5" s="104" t="s">
        <v>14</v>
      </c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R5" s="13"/>
      <c r="BE5" s="101" t="s">
        <v>15</v>
      </c>
      <c r="BS5" s="10" t="s">
        <v>6</v>
      </c>
    </row>
    <row r="6" spans="1:74" s="1" customFormat="1" ht="36.950000000000003" customHeight="1">
      <c r="B6" s="13"/>
      <c r="D6" s="19" t="s">
        <v>16</v>
      </c>
      <c r="K6" s="106" t="s">
        <v>17</v>
      </c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R6" s="13"/>
      <c r="BE6" s="102"/>
      <c r="BS6" s="10" t="s">
        <v>6</v>
      </c>
    </row>
    <row r="7" spans="1:74" s="1" customFormat="1" ht="12" customHeight="1">
      <c r="B7" s="13"/>
      <c r="D7" s="20" t="s">
        <v>18</v>
      </c>
      <c r="K7" s="18" t="s">
        <v>1</v>
      </c>
      <c r="AK7" s="20" t="s">
        <v>19</v>
      </c>
      <c r="AN7" s="18" t="s">
        <v>1</v>
      </c>
      <c r="AR7" s="13"/>
      <c r="BE7" s="102"/>
      <c r="BS7" s="10" t="s">
        <v>6</v>
      </c>
    </row>
    <row r="8" spans="1:74" s="1" customFormat="1" ht="12" customHeight="1">
      <c r="B8" s="13"/>
      <c r="D8" s="20" t="s">
        <v>20</v>
      </c>
      <c r="K8" s="18" t="s">
        <v>21</v>
      </c>
      <c r="AK8" s="20" t="s">
        <v>22</v>
      </c>
      <c r="AN8" s="21" t="s">
        <v>23</v>
      </c>
      <c r="AR8" s="13"/>
      <c r="BE8" s="102"/>
      <c r="BS8" s="10" t="s">
        <v>6</v>
      </c>
    </row>
    <row r="9" spans="1:74" s="1" customFormat="1" ht="14.45" customHeight="1">
      <c r="B9" s="13"/>
      <c r="AR9" s="13"/>
      <c r="BE9" s="102"/>
      <c r="BS9" s="10" t="s">
        <v>6</v>
      </c>
    </row>
    <row r="10" spans="1:74" s="1" customFormat="1" ht="12" customHeight="1">
      <c r="B10" s="13"/>
      <c r="D10" s="20" t="s">
        <v>24</v>
      </c>
      <c r="AK10" s="20" t="s">
        <v>25</v>
      </c>
      <c r="AN10" s="18" t="s">
        <v>1</v>
      </c>
      <c r="AR10" s="13"/>
      <c r="BE10" s="102"/>
      <c r="BS10" s="10" t="s">
        <v>6</v>
      </c>
    </row>
    <row r="11" spans="1:74" s="1" customFormat="1" ht="18.399999999999999" customHeight="1">
      <c r="B11" s="13"/>
      <c r="E11" s="18" t="s">
        <v>26</v>
      </c>
      <c r="AK11" s="20" t="s">
        <v>27</v>
      </c>
      <c r="AN11" s="18" t="s">
        <v>1</v>
      </c>
      <c r="AR11" s="13"/>
      <c r="BE11" s="102"/>
      <c r="BS11" s="10" t="s">
        <v>6</v>
      </c>
    </row>
    <row r="12" spans="1:74" s="1" customFormat="1" ht="6.95" customHeight="1">
      <c r="B12" s="13"/>
      <c r="AR12" s="13"/>
      <c r="BE12" s="102"/>
      <c r="BS12" s="10" t="s">
        <v>6</v>
      </c>
    </row>
    <row r="13" spans="1:74" s="1" customFormat="1" ht="12" customHeight="1">
      <c r="B13" s="13"/>
      <c r="D13" s="20" t="s">
        <v>28</v>
      </c>
      <c r="AK13" s="20" t="s">
        <v>25</v>
      </c>
      <c r="AN13" s="22" t="s">
        <v>29</v>
      </c>
      <c r="AR13" s="13"/>
      <c r="BE13" s="102"/>
      <c r="BS13" s="10" t="s">
        <v>6</v>
      </c>
    </row>
    <row r="14" spans="1:74" ht="12.75">
      <c r="B14" s="13"/>
      <c r="E14" s="107" t="s">
        <v>29</v>
      </c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20" t="s">
        <v>27</v>
      </c>
      <c r="AN14" s="22" t="s">
        <v>29</v>
      </c>
      <c r="AR14" s="13"/>
      <c r="BE14" s="102"/>
      <c r="BS14" s="10" t="s">
        <v>6</v>
      </c>
    </row>
    <row r="15" spans="1:74" s="1" customFormat="1" ht="6.95" customHeight="1">
      <c r="B15" s="13"/>
      <c r="AR15" s="13"/>
      <c r="BE15" s="102"/>
      <c r="BS15" s="10" t="s">
        <v>3</v>
      </c>
    </row>
    <row r="16" spans="1:74" s="1" customFormat="1" ht="12" customHeight="1">
      <c r="B16" s="13"/>
      <c r="D16" s="20" t="s">
        <v>30</v>
      </c>
      <c r="AK16" s="20" t="s">
        <v>25</v>
      </c>
      <c r="AN16" s="18" t="s">
        <v>1</v>
      </c>
      <c r="AR16" s="13"/>
      <c r="BE16" s="102"/>
      <c r="BS16" s="10" t="s">
        <v>3</v>
      </c>
    </row>
    <row r="17" spans="1:71" s="1" customFormat="1" ht="18.399999999999999" customHeight="1">
      <c r="B17" s="13"/>
      <c r="E17" s="18" t="s">
        <v>31</v>
      </c>
      <c r="AK17" s="20" t="s">
        <v>27</v>
      </c>
      <c r="AN17" s="18" t="s">
        <v>1</v>
      </c>
      <c r="AR17" s="13"/>
      <c r="BE17" s="102"/>
      <c r="BS17" s="10" t="s">
        <v>32</v>
      </c>
    </row>
    <row r="18" spans="1:71" s="1" customFormat="1" ht="6.95" customHeight="1">
      <c r="B18" s="13"/>
      <c r="AR18" s="13"/>
      <c r="BE18" s="102"/>
      <c r="BS18" s="10" t="s">
        <v>6</v>
      </c>
    </row>
    <row r="19" spans="1:71" s="1" customFormat="1" ht="12" customHeight="1">
      <c r="B19" s="13"/>
      <c r="D19" s="20" t="s">
        <v>33</v>
      </c>
      <c r="AK19" s="20" t="s">
        <v>25</v>
      </c>
      <c r="AN19" s="18" t="s">
        <v>1</v>
      </c>
      <c r="AR19" s="13"/>
      <c r="BE19" s="102"/>
      <c r="BS19" s="10" t="s">
        <v>6</v>
      </c>
    </row>
    <row r="20" spans="1:71" s="1" customFormat="1" ht="18.399999999999999" customHeight="1">
      <c r="B20" s="13"/>
      <c r="E20" s="18" t="s">
        <v>34</v>
      </c>
      <c r="AK20" s="20" t="s">
        <v>27</v>
      </c>
      <c r="AN20" s="18" t="s">
        <v>1</v>
      </c>
      <c r="AR20" s="13"/>
      <c r="BE20" s="102"/>
      <c r="BS20" s="10" t="s">
        <v>32</v>
      </c>
    </row>
    <row r="21" spans="1:71" s="1" customFormat="1" ht="6.95" customHeight="1">
      <c r="B21" s="13"/>
      <c r="AR21" s="13"/>
      <c r="BE21" s="102"/>
    </row>
    <row r="22" spans="1:71" s="1" customFormat="1" ht="12" customHeight="1">
      <c r="B22" s="13"/>
      <c r="D22" s="20" t="s">
        <v>35</v>
      </c>
      <c r="AR22" s="13"/>
      <c r="BE22" s="102"/>
    </row>
    <row r="23" spans="1:71" s="1" customFormat="1" ht="16.5" customHeight="1">
      <c r="B23" s="13"/>
      <c r="E23" s="109" t="s">
        <v>1</v>
      </c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R23" s="13"/>
      <c r="BE23" s="102"/>
    </row>
    <row r="24" spans="1:71" s="1" customFormat="1" ht="6.95" customHeight="1">
      <c r="B24" s="13"/>
      <c r="AR24" s="13"/>
      <c r="BE24" s="102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102"/>
    </row>
    <row r="26" spans="1:71" s="2" customFormat="1" ht="25.9" customHeight="1">
      <c r="A26" s="24"/>
      <c r="B26" s="25"/>
      <c r="C26" s="24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10">
        <f>ROUND(AG94,2)</f>
        <v>0</v>
      </c>
      <c r="AL26" s="111"/>
      <c r="AM26" s="111"/>
      <c r="AN26" s="111"/>
      <c r="AO26" s="111"/>
      <c r="AP26" s="24"/>
      <c r="AQ26" s="24"/>
      <c r="AR26" s="25"/>
      <c r="BE26" s="102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102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112" t="s">
        <v>37</v>
      </c>
      <c r="M28" s="112"/>
      <c r="N28" s="112"/>
      <c r="O28" s="112"/>
      <c r="P28" s="112"/>
      <c r="Q28" s="24"/>
      <c r="R28" s="24"/>
      <c r="S28" s="24"/>
      <c r="T28" s="24"/>
      <c r="U28" s="24"/>
      <c r="V28" s="24"/>
      <c r="W28" s="112" t="s">
        <v>38</v>
      </c>
      <c r="X28" s="112"/>
      <c r="Y28" s="112"/>
      <c r="Z28" s="112"/>
      <c r="AA28" s="112"/>
      <c r="AB28" s="112"/>
      <c r="AC28" s="112"/>
      <c r="AD28" s="112"/>
      <c r="AE28" s="112"/>
      <c r="AF28" s="24"/>
      <c r="AG28" s="24"/>
      <c r="AH28" s="24"/>
      <c r="AI28" s="24"/>
      <c r="AJ28" s="24"/>
      <c r="AK28" s="112" t="s">
        <v>39</v>
      </c>
      <c r="AL28" s="112"/>
      <c r="AM28" s="112"/>
      <c r="AN28" s="112"/>
      <c r="AO28" s="112"/>
      <c r="AP28" s="24"/>
      <c r="AQ28" s="24"/>
      <c r="AR28" s="25"/>
      <c r="BE28" s="102"/>
    </row>
    <row r="29" spans="1:71" s="3" customFormat="1" ht="14.45" customHeight="1">
      <c r="B29" s="28"/>
      <c r="D29" s="20" t="s">
        <v>40</v>
      </c>
      <c r="F29" s="20" t="s">
        <v>41</v>
      </c>
      <c r="L29" s="115">
        <v>0.21</v>
      </c>
      <c r="M29" s="114"/>
      <c r="N29" s="114"/>
      <c r="O29" s="114"/>
      <c r="P29" s="114"/>
      <c r="W29" s="113">
        <f>ROUND(AZ94, 2)</f>
        <v>0</v>
      </c>
      <c r="X29" s="114"/>
      <c r="Y29" s="114"/>
      <c r="Z29" s="114"/>
      <c r="AA29" s="114"/>
      <c r="AB29" s="114"/>
      <c r="AC29" s="114"/>
      <c r="AD29" s="114"/>
      <c r="AE29" s="114"/>
      <c r="AK29" s="113">
        <f>ROUND(AV94, 2)</f>
        <v>0</v>
      </c>
      <c r="AL29" s="114"/>
      <c r="AM29" s="114"/>
      <c r="AN29" s="114"/>
      <c r="AO29" s="114"/>
      <c r="AR29" s="28"/>
      <c r="BE29" s="103"/>
    </row>
    <row r="30" spans="1:71" s="3" customFormat="1" ht="14.45" customHeight="1">
      <c r="B30" s="28"/>
      <c r="F30" s="20" t="s">
        <v>42</v>
      </c>
      <c r="L30" s="115">
        <v>0.12</v>
      </c>
      <c r="M30" s="114"/>
      <c r="N30" s="114"/>
      <c r="O30" s="114"/>
      <c r="P30" s="114"/>
      <c r="W30" s="113">
        <f>ROUND(BA94, 2)</f>
        <v>0</v>
      </c>
      <c r="X30" s="114"/>
      <c r="Y30" s="114"/>
      <c r="Z30" s="114"/>
      <c r="AA30" s="114"/>
      <c r="AB30" s="114"/>
      <c r="AC30" s="114"/>
      <c r="AD30" s="114"/>
      <c r="AE30" s="114"/>
      <c r="AK30" s="113">
        <f>ROUND(AW94, 2)</f>
        <v>0</v>
      </c>
      <c r="AL30" s="114"/>
      <c r="AM30" s="114"/>
      <c r="AN30" s="114"/>
      <c r="AO30" s="114"/>
      <c r="AR30" s="28"/>
      <c r="BE30" s="103"/>
    </row>
    <row r="31" spans="1:71" s="3" customFormat="1" ht="14.45" hidden="1" customHeight="1">
      <c r="B31" s="28"/>
      <c r="F31" s="20" t="s">
        <v>43</v>
      </c>
      <c r="L31" s="115">
        <v>0.21</v>
      </c>
      <c r="M31" s="114"/>
      <c r="N31" s="114"/>
      <c r="O31" s="114"/>
      <c r="P31" s="114"/>
      <c r="W31" s="113">
        <f>ROUND(BB94, 2)</f>
        <v>0</v>
      </c>
      <c r="X31" s="114"/>
      <c r="Y31" s="114"/>
      <c r="Z31" s="114"/>
      <c r="AA31" s="114"/>
      <c r="AB31" s="114"/>
      <c r="AC31" s="114"/>
      <c r="AD31" s="114"/>
      <c r="AE31" s="114"/>
      <c r="AK31" s="113">
        <v>0</v>
      </c>
      <c r="AL31" s="114"/>
      <c r="AM31" s="114"/>
      <c r="AN31" s="114"/>
      <c r="AO31" s="114"/>
      <c r="AR31" s="28"/>
      <c r="BE31" s="103"/>
    </row>
    <row r="32" spans="1:71" s="3" customFormat="1" ht="14.45" hidden="1" customHeight="1">
      <c r="B32" s="28"/>
      <c r="F32" s="20" t="s">
        <v>44</v>
      </c>
      <c r="L32" s="115">
        <v>0.12</v>
      </c>
      <c r="M32" s="114"/>
      <c r="N32" s="114"/>
      <c r="O32" s="114"/>
      <c r="P32" s="114"/>
      <c r="W32" s="113">
        <f>ROUND(BC94, 2)</f>
        <v>0</v>
      </c>
      <c r="X32" s="114"/>
      <c r="Y32" s="114"/>
      <c r="Z32" s="114"/>
      <c r="AA32" s="114"/>
      <c r="AB32" s="114"/>
      <c r="AC32" s="114"/>
      <c r="AD32" s="114"/>
      <c r="AE32" s="114"/>
      <c r="AK32" s="113">
        <v>0</v>
      </c>
      <c r="AL32" s="114"/>
      <c r="AM32" s="114"/>
      <c r="AN32" s="114"/>
      <c r="AO32" s="114"/>
      <c r="AR32" s="28"/>
      <c r="BE32" s="103"/>
    </row>
    <row r="33" spans="1:57" s="3" customFormat="1" ht="14.45" hidden="1" customHeight="1">
      <c r="B33" s="28"/>
      <c r="F33" s="20" t="s">
        <v>45</v>
      </c>
      <c r="L33" s="115">
        <v>0</v>
      </c>
      <c r="M33" s="114"/>
      <c r="N33" s="114"/>
      <c r="O33" s="114"/>
      <c r="P33" s="114"/>
      <c r="W33" s="113">
        <f>ROUND(BD94, 2)</f>
        <v>0</v>
      </c>
      <c r="X33" s="114"/>
      <c r="Y33" s="114"/>
      <c r="Z33" s="114"/>
      <c r="AA33" s="114"/>
      <c r="AB33" s="114"/>
      <c r="AC33" s="114"/>
      <c r="AD33" s="114"/>
      <c r="AE33" s="114"/>
      <c r="AK33" s="113">
        <v>0</v>
      </c>
      <c r="AL33" s="114"/>
      <c r="AM33" s="114"/>
      <c r="AN33" s="114"/>
      <c r="AO33" s="114"/>
      <c r="AR33" s="28"/>
      <c r="BE33" s="103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102"/>
    </row>
    <row r="35" spans="1:57" s="2" customFormat="1" ht="25.9" customHeight="1">
      <c r="A35" s="24"/>
      <c r="B35" s="25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116" t="s">
        <v>48</v>
      </c>
      <c r="Y35" s="117"/>
      <c r="Z35" s="117"/>
      <c r="AA35" s="117"/>
      <c r="AB35" s="117"/>
      <c r="AC35" s="31"/>
      <c r="AD35" s="31"/>
      <c r="AE35" s="31"/>
      <c r="AF35" s="31"/>
      <c r="AG35" s="31"/>
      <c r="AH35" s="31"/>
      <c r="AI35" s="31"/>
      <c r="AJ35" s="31"/>
      <c r="AK35" s="118">
        <f>SUM(AK26:AK33)</f>
        <v>0</v>
      </c>
      <c r="AL35" s="117"/>
      <c r="AM35" s="117"/>
      <c r="AN35" s="117"/>
      <c r="AO35" s="119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3"/>
      <c r="D49" s="34" t="s">
        <v>49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50</v>
      </c>
      <c r="AI49" s="35"/>
      <c r="AJ49" s="35"/>
      <c r="AK49" s="35"/>
      <c r="AL49" s="35"/>
      <c r="AM49" s="35"/>
      <c r="AN49" s="35"/>
      <c r="AO49" s="35"/>
      <c r="AR49" s="33"/>
    </row>
    <row r="50" spans="1:57" ht="11.25">
      <c r="B50" s="13"/>
      <c r="AR50" s="13"/>
    </row>
    <row r="51" spans="1:57" ht="11.25">
      <c r="B51" s="13"/>
      <c r="AR51" s="13"/>
    </row>
    <row r="52" spans="1:57" ht="11.25">
      <c r="B52" s="13"/>
      <c r="AR52" s="13"/>
    </row>
    <row r="53" spans="1:57" ht="11.25">
      <c r="B53" s="13"/>
      <c r="AR53" s="13"/>
    </row>
    <row r="54" spans="1:57" ht="11.25">
      <c r="B54" s="13"/>
      <c r="AR54" s="13"/>
    </row>
    <row r="55" spans="1:57" ht="11.25">
      <c r="B55" s="13"/>
      <c r="AR55" s="13"/>
    </row>
    <row r="56" spans="1:57" ht="11.25">
      <c r="B56" s="13"/>
      <c r="AR56" s="13"/>
    </row>
    <row r="57" spans="1:57" ht="11.25">
      <c r="B57" s="13"/>
      <c r="AR57" s="13"/>
    </row>
    <row r="58" spans="1:57" ht="11.25">
      <c r="B58" s="13"/>
      <c r="AR58" s="13"/>
    </row>
    <row r="59" spans="1:57" ht="11.25">
      <c r="B59" s="13"/>
      <c r="AR59" s="13"/>
    </row>
    <row r="60" spans="1:57" s="2" customFormat="1" ht="12.75">
      <c r="A60" s="24"/>
      <c r="B60" s="25"/>
      <c r="C60" s="24"/>
      <c r="D60" s="36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51</v>
      </c>
      <c r="AI60" s="27"/>
      <c r="AJ60" s="27"/>
      <c r="AK60" s="27"/>
      <c r="AL60" s="27"/>
      <c r="AM60" s="36" t="s">
        <v>52</v>
      </c>
      <c r="AN60" s="27"/>
      <c r="AO60" s="27"/>
      <c r="AP60" s="24"/>
      <c r="AQ60" s="24"/>
      <c r="AR60" s="25"/>
      <c r="BE60" s="24"/>
    </row>
    <row r="61" spans="1:57" ht="11.25">
      <c r="B61" s="13"/>
      <c r="AR61" s="13"/>
    </row>
    <row r="62" spans="1:57" ht="11.25">
      <c r="B62" s="13"/>
      <c r="AR62" s="13"/>
    </row>
    <row r="63" spans="1:57" ht="11.25">
      <c r="B63" s="13"/>
      <c r="AR63" s="13"/>
    </row>
    <row r="64" spans="1:57" s="2" customFormat="1" ht="12.75">
      <c r="A64" s="24"/>
      <c r="B64" s="25"/>
      <c r="C64" s="24"/>
      <c r="D64" s="34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54</v>
      </c>
      <c r="AI64" s="37"/>
      <c r="AJ64" s="37"/>
      <c r="AK64" s="37"/>
      <c r="AL64" s="37"/>
      <c r="AM64" s="37"/>
      <c r="AN64" s="37"/>
      <c r="AO64" s="37"/>
      <c r="AP64" s="24"/>
      <c r="AQ64" s="24"/>
      <c r="AR64" s="25"/>
      <c r="BE64" s="24"/>
    </row>
    <row r="65" spans="1:57" ht="11.25">
      <c r="B65" s="13"/>
      <c r="AR65" s="13"/>
    </row>
    <row r="66" spans="1:57" ht="11.25">
      <c r="B66" s="13"/>
      <c r="AR66" s="13"/>
    </row>
    <row r="67" spans="1:57" ht="11.25">
      <c r="B67" s="13"/>
      <c r="AR67" s="13"/>
    </row>
    <row r="68" spans="1:57" ht="11.25">
      <c r="B68" s="13"/>
      <c r="AR68" s="13"/>
    </row>
    <row r="69" spans="1:57" ht="11.25">
      <c r="B69" s="13"/>
      <c r="AR69" s="13"/>
    </row>
    <row r="70" spans="1:57" ht="11.25">
      <c r="B70" s="13"/>
      <c r="AR70" s="13"/>
    </row>
    <row r="71" spans="1:57" ht="11.25">
      <c r="B71" s="13"/>
      <c r="AR71" s="13"/>
    </row>
    <row r="72" spans="1:57" ht="11.25">
      <c r="B72" s="13"/>
      <c r="AR72" s="13"/>
    </row>
    <row r="73" spans="1:57" ht="11.25">
      <c r="B73" s="13"/>
      <c r="AR73" s="13"/>
    </row>
    <row r="74" spans="1:57" ht="11.25">
      <c r="B74" s="13"/>
      <c r="AR74" s="13"/>
    </row>
    <row r="75" spans="1:57" s="2" customFormat="1" ht="12.75">
      <c r="A75" s="24"/>
      <c r="B75" s="25"/>
      <c r="C75" s="24"/>
      <c r="D75" s="36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51</v>
      </c>
      <c r="AI75" s="27"/>
      <c r="AJ75" s="27"/>
      <c r="AK75" s="27"/>
      <c r="AL75" s="27"/>
      <c r="AM75" s="36" t="s">
        <v>52</v>
      </c>
      <c r="AN75" s="27"/>
      <c r="AO75" s="27"/>
      <c r="AP75" s="24"/>
      <c r="AQ75" s="24"/>
      <c r="AR75" s="25"/>
      <c r="BE75" s="24"/>
    </row>
    <row r="76" spans="1:57" s="2" customFormat="1" ht="11.25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" customFormat="1" ht="6.95" customHeight="1">
      <c r="A77" s="24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  <c r="BE77" s="24"/>
    </row>
    <row r="81" spans="1:90" s="2" customFormat="1" ht="6.95" customHeight="1">
      <c r="A81" s="24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  <c r="BE81" s="24"/>
    </row>
    <row r="82" spans="1:90" s="2" customFormat="1" ht="24.95" customHeight="1">
      <c r="A82" s="24"/>
      <c r="B82" s="25"/>
      <c r="C82" s="14" t="s">
        <v>55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0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0" s="4" customFormat="1" ht="12" customHeight="1">
      <c r="B84" s="42"/>
      <c r="C84" s="20" t="s">
        <v>13</v>
      </c>
      <c r="L84" s="4" t="str">
        <f>K5</f>
        <v>Mesto2509</v>
      </c>
      <c r="AR84" s="42"/>
    </row>
    <row r="85" spans="1:90" s="5" customFormat="1" ht="36.950000000000003" customHeight="1">
      <c r="B85" s="43"/>
      <c r="C85" s="44" t="s">
        <v>16</v>
      </c>
      <c r="L85" s="120" t="str">
        <f>K6</f>
        <v>Chodník Blahoslavova ( pravá od Husovy)</v>
      </c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R85" s="43"/>
    </row>
    <row r="86" spans="1:90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0" s="2" customFormat="1" ht="12" customHeight="1">
      <c r="A87" s="24"/>
      <c r="B87" s="25"/>
      <c r="C87" s="20" t="s">
        <v>20</v>
      </c>
      <c r="D87" s="24"/>
      <c r="E87" s="24"/>
      <c r="F87" s="24"/>
      <c r="G87" s="24"/>
      <c r="H87" s="24"/>
      <c r="I87" s="24"/>
      <c r="J87" s="24"/>
      <c r="K87" s="24"/>
      <c r="L87" s="45" t="str">
        <f>IF(K8="","",K8)</f>
        <v>Valašské Meziříčí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0" t="s">
        <v>22</v>
      </c>
      <c r="AJ87" s="24"/>
      <c r="AK87" s="24"/>
      <c r="AL87" s="24"/>
      <c r="AM87" s="122" t="str">
        <f>IF(AN8= "","",AN8)</f>
        <v>13. 2. 2025</v>
      </c>
      <c r="AN87" s="122"/>
      <c r="AO87" s="24"/>
      <c r="AP87" s="24"/>
      <c r="AQ87" s="24"/>
      <c r="AR87" s="25"/>
      <c r="BE87" s="24"/>
    </row>
    <row r="88" spans="1:90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0" s="2" customFormat="1" ht="15.2" customHeight="1">
      <c r="A89" s="24"/>
      <c r="B89" s="25"/>
      <c r="C89" s="20" t="s">
        <v>24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Město Valašské Meziříčí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0" t="s">
        <v>30</v>
      </c>
      <c r="AJ89" s="24"/>
      <c r="AK89" s="24"/>
      <c r="AL89" s="24"/>
      <c r="AM89" s="123" t="str">
        <f>IF(E17="","",E17)</f>
        <v xml:space="preserve"> </v>
      </c>
      <c r="AN89" s="124"/>
      <c r="AO89" s="124"/>
      <c r="AP89" s="124"/>
      <c r="AQ89" s="24"/>
      <c r="AR89" s="25"/>
      <c r="AS89" s="125" t="s">
        <v>56</v>
      </c>
      <c r="AT89" s="126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4"/>
    </row>
    <row r="90" spans="1:90" s="2" customFormat="1" ht="15.2" customHeight="1">
      <c r="A90" s="24"/>
      <c r="B90" s="25"/>
      <c r="C90" s="20" t="s">
        <v>28</v>
      </c>
      <c r="D90" s="24"/>
      <c r="E90" s="24"/>
      <c r="F90" s="24"/>
      <c r="G90" s="24"/>
      <c r="H90" s="24"/>
      <c r="I90" s="24"/>
      <c r="J90" s="24"/>
      <c r="K90" s="24"/>
      <c r="L90" s="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0" t="s">
        <v>33</v>
      </c>
      <c r="AJ90" s="24"/>
      <c r="AK90" s="24"/>
      <c r="AL90" s="24"/>
      <c r="AM90" s="123" t="str">
        <f>IF(E20="","",E20)</f>
        <v>Fajfrová Irena</v>
      </c>
      <c r="AN90" s="124"/>
      <c r="AO90" s="124"/>
      <c r="AP90" s="124"/>
      <c r="AQ90" s="24"/>
      <c r="AR90" s="25"/>
      <c r="AS90" s="127"/>
      <c r="AT90" s="128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4"/>
    </row>
    <row r="91" spans="1:90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127"/>
      <c r="AT91" s="128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4"/>
    </row>
    <row r="92" spans="1:90" s="2" customFormat="1" ht="29.25" customHeight="1">
      <c r="A92" s="24"/>
      <c r="B92" s="25"/>
      <c r="C92" s="129" t="s">
        <v>57</v>
      </c>
      <c r="D92" s="130"/>
      <c r="E92" s="130"/>
      <c r="F92" s="130"/>
      <c r="G92" s="130"/>
      <c r="H92" s="51"/>
      <c r="I92" s="131" t="s">
        <v>58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2" t="s">
        <v>59</v>
      </c>
      <c r="AH92" s="130"/>
      <c r="AI92" s="130"/>
      <c r="AJ92" s="130"/>
      <c r="AK92" s="130"/>
      <c r="AL92" s="130"/>
      <c r="AM92" s="130"/>
      <c r="AN92" s="131" t="s">
        <v>60</v>
      </c>
      <c r="AO92" s="130"/>
      <c r="AP92" s="133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  <c r="BE92" s="24"/>
    </row>
    <row r="93" spans="1:90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4"/>
    </row>
    <row r="94" spans="1:90" s="6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37">
        <f>ROUND(AG95,2)</f>
        <v>0</v>
      </c>
      <c r="AH94" s="137"/>
      <c r="AI94" s="137"/>
      <c r="AJ94" s="137"/>
      <c r="AK94" s="137"/>
      <c r="AL94" s="137"/>
      <c r="AM94" s="137"/>
      <c r="AN94" s="138">
        <f>SUM(AG94,AT94)</f>
        <v>0</v>
      </c>
      <c r="AO94" s="138"/>
      <c r="AP94" s="138"/>
      <c r="AQ94" s="62" t="s">
        <v>1</v>
      </c>
      <c r="AR94" s="59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0" s="7" customFormat="1" ht="24.75" customHeight="1">
      <c r="A95" s="68" t="s">
        <v>79</v>
      </c>
      <c r="B95" s="69"/>
      <c r="C95" s="70"/>
      <c r="D95" s="136" t="s">
        <v>14</v>
      </c>
      <c r="E95" s="136"/>
      <c r="F95" s="136"/>
      <c r="G95" s="136"/>
      <c r="H95" s="136"/>
      <c r="I95" s="71"/>
      <c r="J95" s="136" t="s">
        <v>17</v>
      </c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6"/>
      <c r="V95" s="136"/>
      <c r="W95" s="136"/>
      <c r="X95" s="136"/>
      <c r="Y95" s="136"/>
      <c r="Z95" s="136"/>
      <c r="AA95" s="136"/>
      <c r="AB95" s="136"/>
      <c r="AC95" s="136"/>
      <c r="AD95" s="136"/>
      <c r="AE95" s="136"/>
      <c r="AF95" s="136"/>
      <c r="AG95" s="134">
        <f>'Mesto2509 - Chodník Blaho...'!J28</f>
        <v>0</v>
      </c>
      <c r="AH95" s="135"/>
      <c r="AI95" s="135"/>
      <c r="AJ95" s="135"/>
      <c r="AK95" s="135"/>
      <c r="AL95" s="135"/>
      <c r="AM95" s="135"/>
      <c r="AN95" s="134">
        <f>SUM(AG95,AT95)</f>
        <v>0</v>
      </c>
      <c r="AO95" s="135"/>
      <c r="AP95" s="135"/>
      <c r="AQ95" s="72" t="s">
        <v>80</v>
      </c>
      <c r="AR95" s="69"/>
      <c r="AS95" s="73">
        <v>0</v>
      </c>
      <c r="AT95" s="74">
        <f>ROUND(SUM(AV95:AW95),2)</f>
        <v>0</v>
      </c>
      <c r="AU95" s="75">
        <f>'Mesto2509 - Chodník Blaho...'!P122</f>
        <v>0</v>
      </c>
      <c r="AV95" s="74">
        <f>'Mesto2509 - Chodník Blaho...'!J31</f>
        <v>0</v>
      </c>
      <c r="AW95" s="74">
        <f>'Mesto2509 - Chodník Blaho...'!J32</f>
        <v>0</v>
      </c>
      <c r="AX95" s="74">
        <f>'Mesto2509 - Chodník Blaho...'!J33</f>
        <v>0</v>
      </c>
      <c r="AY95" s="74">
        <f>'Mesto2509 - Chodník Blaho...'!J34</f>
        <v>0</v>
      </c>
      <c r="AZ95" s="74">
        <f>'Mesto2509 - Chodník Blaho...'!F31</f>
        <v>0</v>
      </c>
      <c r="BA95" s="74">
        <f>'Mesto2509 - Chodník Blaho...'!F32</f>
        <v>0</v>
      </c>
      <c r="BB95" s="74">
        <f>'Mesto2509 - Chodník Blaho...'!F33</f>
        <v>0</v>
      </c>
      <c r="BC95" s="74">
        <f>'Mesto2509 - Chodník Blaho...'!F34</f>
        <v>0</v>
      </c>
      <c r="BD95" s="76">
        <f>'Mesto2509 - Chodník Blaho...'!F35</f>
        <v>0</v>
      </c>
      <c r="BT95" s="77" t="s">
        <v>81</v>
      </c>
      <c r="BU95" s="77" t="s">
        <v>82</v>
      </c>
      <c r="BV95" s="77" t="s">
        <v>77</v>
      </c>
      <c r="BW95" s="77" t="s">
        <v>4</v>
      </c>
      <c r="BX95" s="77" t="s">
        <v>78</v>
      </c>
      <c r="CL95" s="77" t="s">
        <v>1</v>
      </c>
    </row>
    <row r="96" spans="1:90" s="2" customFormat="1" ht="30" customHeight="1">
      <c r="A96" s="24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5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>
      <c r="A97" s="24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2509 - Chodník Blah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32"/>
  <sheetViews>
    <sheetView showGridLines="0" tabSelected="1" topLeftCell="A106" workbookViewId="0">
      <selection activeCell="I126" sqref="I126"/>
    </sheetView>
  </sheetViews>
  <sheetFormatPr defaultRowHeight="15"/>
  <cols>
    <col min="1" max="1" width="8.33203125" style="141" customWidth="1"/>
    <col min="2" max="2" width="1.1640625" style="141" customWidth="1"/>
    <col min="3" max="3" width="4.1640625" style="141" customWidth="1"/>
    <col min="4" max="4" width="4.33203125" style="141" customWidth="1"/>
    <col min="5" max="5" width="17.1640625" style="141" customWidth="1"/>
    <col min="6" max="6" width="50.83203125" style="141" customWidth="1"/>
    <col min="7" max="7" width="7.5" style="141" customWidth="1"/>
    <col min="8" max="8" width="14" style="141" customWidth="1"/>
    <col min="9" max="9" width="15.83203125" style="141" customWidth="1"/>
    <col min="10" max="11" width="22.33203125" style="141" customWidth="1"/>
    <col min="12" max="12" width="9.33203125" style="141" customWidth="1"/>
    <col min="13" max="13" width="10.83203125" style="141" hidden="1" customWidth="1"/>
    <col min="14" max="14" width="9.33203125" style="141" hidden="1"/>
    <col min="15" max="20" width="14.1640625" style="141" hidden="1" customWidth="1"/>
    <col min="21" max="21" width="16.33203125" style="141" hidden="1" customWidth="1"/>
    <col min="22" max="22" width="12.33203125" style="141" customWidth="1"/>
    <col min="23" max="23" width="16.33203125" style="141" customWidth="1"/>
    <col min="24" max="24" width="12.33203125" style="141" customWidth="1"/>
    <col min="25" max="25" width="15" style="141" customWidth="1"/>
    <col min="26" max="26" width="11" style="141" customWidth="1"/>
    <col min="27" max="27" width="15" style="141" customWidth="1"/>
    <col min="28" max="28" width="16.33203125" style="141" customWidth="1"/>
    <col min="29" max="29" width="11" style="141" customWidth="1"/>
    <col min="30" max="30" width="15" style="141" customWidth="1"/>
    <col min="31" max="31" width="16.33203125" style="141" customWidth="1"/>
    <col min="32" max="43" width="9.33203125" style="141"/>
    <col min="44" max="65" width="9.33203125" style="141" hidden="1"/>
    <col min="66" max="16384" width="9.33203125" style="141"/>
  </cols>
  <sheetData>
    <row r="1" spans="1:56">
      <c r="A1" s="209"/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56" ht="36.950000000000003" customHeight="1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142" t="s">
        <v>5</v>
      </c>
      <c r="M2" s="143"/>
      <c r="N2" s="143"/>
      <c r="O2" s="143"/>
      <c r="P2" s="143"/>
      <c r="Q2" s="143"/>
      <c r="R2" s="143"/>
      <c r="S2" s="143"/>
      <c r="T2" s="143"/>
      <c r="U2" s="143"/>
      <c r="V2" s="143"/>
      <c r="AT2" s="144" t="s">
        <v>4</v>
      </c>
      <c r="AZ2" s="145" t="s">
        <v>83</v>
      </c>
      <c r="BA2" s="145" t="s">
        <v>1</v>
      </c>
      <c r="BB2" s="145" t="s">
        <v>1</v>
      </c>
      <c r="BC2" s="145" t="s">
        <v>84</v>
      </c>
      <c r="BD2" s="145" t="s">
        <v>85</v>
      </c>
    </row>
    <row r="3" spans="1:56" ht="6.95" customHeight="1">
      <c r="A3" s="209"/>
      <c r="B3" s="210"/>
      <c r="C3" s="211"/>
      <c r="D3" s="211"/>
      <c r="E3" s="211"/>
      <c r="F3" s="211"/>
      <c r="G3" s="211"/>
      <c r="H3" s="211"/>
      <c r="I3" s="211"/>
      <c r="J3" s="211"/>
      <c r="K3" s="211"/>
      <c r="L3" s="146"/>
      <c r="AT3" s="144" t="s">
        <v>85</v>
      </c>
      <c r="AZ3" s="145" t="s">
        <v>86</v>
      </c>
      <c r="BA3" s="145" t="s">
        <v>1</v>
      </c>
      <c r="BB3" s="145" t="s">
        <v>1</v>
      </c>
      <c r="BC3" s="145" t="s">
        <v>87</v>
      </c>
      <c r="BD3" s="145" t="s">
        <v>85</v>
      </c>
    </row>
    <row r="4" spans="1:56" ht="24.95" customHeight="1">
      <c r="A4" s="209"/>
      <c r="B4" s="212"/>
      <c r="C4" s="209"/>
      <c r="D4" s="213" t="s">
        <v>88</v>
      </c>
      <c r="E4" s="209"/>
      <c r="F4" s="209"/>
      <c r="G4" s="209"/>
      <c r="H4" s="209"/>
      <c r="I4" s="209"/>
      <c r="J4" s="209"/>
      <c r="K4" s="209"/>
      <c r="L4" s="146"/>
      <c r="M4" s="147" t="s">
        <v>10</v>
      </c>
      <c r="AT4" s="144" t="s">
        <v>3</v>
      </c>
    </row>
    <row r="5" spans="1:56" ht="6.95" customHeight="1">
      <c r="A5" s="209"/>
      <c r="B5" s="212"/>
      <c r="C5" s="209"/>
      <c r="D5" s="209"/>
      <c r="E5" s="209"/>
      <c r="F5" s="209"/>
      <c r="G5" s="209"/>
      <c r="H5" s="209"/>
      <c r="I5" s="209"/>
      <c r="J5" s="209"/>
      <c r="K5" s="209"/>
      <c r="L5" s="146"/>
    </row>
    <row r="6" spans="1:56" s="151" customFormat="1" ht="12" customHeight="1">
      <c r="A6" s="214"/>
      <c r="B6" s="215"/>
      <c r="C6" s="214"/>
      <c r="D6" s="216" t="s">
        <v>16</v>
      </c>
      <c r="E6" s="214"/>
      <c r="F6" s="214"/>
      <c r="G6" s="214"/>
      <c r="H6" s="214"/>
      <c r="I6" s="214"/>
      <c r="J6" s="214"/>
      <c r="K6" s="214"/>
      <c r="L6" s="150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</row>
    <row r="7" spans="1:56" s="151" customFormat="1" ht="16.5" customHeight="1">
      <c r="A7" s="214"/>
      <c r="B7" s="215"/>
      <c r="C7" s="214"/>
      <c r="D7" s="214"/>
      <c r="E7" s="217" t="s">
        <v>17</v>
      </c>
      <c r="F7" s="218"/>
      <c r="G7" s="218"/>
      <c r="H7" s="218"/>
      <c r="I7" s="214"/>
      <c r="J7" s="214"/>
      <c r="K7" s="214"/>
      <c r="L7" s="150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</row>
    <row r="8" spans="1:56" s="151" customFormat="1" ht="11.25">
      <c r="A8" s="214"/>
      <c r="B8" s="215"/>
      <c r="C8" s="214"/>
      <c r="D8" s="214"/>
      <c r="E8" s="214"/>
      <c r="F8" s="214"/>
      <c r="G8" s="214"/>
      <c r="H8" s="214"/>
      <c r="I8" s="214"/>
      <c r="J8" s="214"/>
      <c r="K8" s="214"/>
      <c r="L8" s="150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</row>
    <row r="9" spans="1:56" s="151" customFormat="1" ht="12" customHeight="1">
      <c r="A9" s="214"/>
      <c r="B9" s="215"/>
      <c r="C9" s="214"/>
      <c r="D9" s="216" t="s">
        <v>18</v>
      </c>
      <c r="E9" s="214"/>
      <c r="F9" s="219" t="s">
        <v>1</v>
      </c>
      <c r="G9" s="214"/>
      <c r="H9" s="214"/>
      <c r="I9" s="216" t="s">
        <v>19</v>
      </c>
      <c r="J9" s="219" t="s">
        <v>1</v>
      </c>
      <c r="K9" s="214"/>
      <c r="L9" s="150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</row>
    <row r="10" spans="1:56" s="151" customFormat="1" ht="12" customHeight="1">
      <c r="A10" s="214"/>
      <c r="B10" s="215"/>
      <c r="C10" s="214"/>
      <c r="D10" s="216" t="s">
        <v>20</v>
      </c>
      <c r="E10" s="214"/>
      <c r="F10" s="219" t="s">
        <v>21</v>
      </c>
      <c r="G10" s="214"/>
      <c r="H10" s="214"/>
      <c r="I10" s="216" t="s">
        <v>22</v>
      </c>
      <c r="J10" s="220" t="str">
        <f>'Rekapitulace stavby'!AN8</f>
        <v>13. 2. 2025</v>
      </c>
      <c r="K10" s="214"/>
      <c r="L10" s="150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</row>
    <row r="11" spans="1:56" s="151" customFormat="1" ht="10.9" customHeight="1">
      <c r="A11" s="214"/>
      <c r="B11" s="215"/>
      <c r="C11" s="214"/>
      <c r="D11" s="214"/>
      <c r="E11" s="214"/>
      <c r="F11" s="214"/>
      <c r="G11" s="214"/>
      <c r="H11" s="214"/>
      <c r="I11" s="214"/>
      <c r="J11" s="214"/>
      <c r="K11" s="214"/>
      <c r="L11" s="150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</row>
    <row r="12" spans="1:56" s="151" customFormat="1" ht="12" customHeight="1">
      <c r="A12" s="214"/>
      <c r="B12" s="215"/>
      <c r="C12" s="214"/>
      <c r="D12" s="216" t="s">
        <v>24</v>
      </c>
      <c r="E12" s="214"/>
      <c r="F12" s="214"/>
      <c r="G12" s="214"/>
      <c r="H12" s="214"/>
      <c r="I12" s="216" t="s">
        <v>25</v>
      </c>
      <c r="J12" s="219" t="s">
        <v>1</v>
      </c>
      <c r="K12" s="214"/>
      <c r="L12" s="150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</row>
    <row r="13" spans="1:56" s="151" customFormat="1" ht="18" customHeight="1">
      <c r="A13" s="214"/>
      <c r="B13" s="215"/>
      <c r="C13" s="214"/>
      <c r="D13" s="214"/>
      <c r="E13" s="219" t="s">
        <v>26</v>
      </c>
      <c r="F13" s="214"/>
      <c r="G13" s="214"/>
      <c r="H13" s="214"/>
      <c r="I13" s="216" t="s">
        <v>27</v>
      </c>
      <c r="J13" s="219" t="s">
        <v>1</v>
      </c>
      <c r="K13" s="214"/>
      <c r="L13" s="150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</row>
    <row r="14" spans="1:56" s="151" customFormat="1" ht="6.95" customHeight="1">
      <c r="A14" s="148"/>
      <c r="B14" s="84"/>
      <c r="C14" s="148"/>
      <c r="D14" s="148"/>
      <c r="E14" s="148"/>
      <c r="F14" s="148"/>
      <c r="G14" s="148"/>
      <c r="H14" s="148"/>
      <c r="I14" s="148"/>
      <c r="J14" s="148"/>
      <c r="K14" s="148"/>
      <c r="L14" s="150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</row>
    <row r="15" spans="1:56" s="151" customFormat="1" ht="12" customHeight="1">
      <c r="A15" s="148"/>
      <c r="B15" s="84"/>
      <c r="C15" s="148"/>
      <c r="D15" s="149" t="s">
        <v>28</v>
      </c>
      <c r="E15" s="148"/>
      <c r="F15" s="148"/>
      <c r="G15" s="148"/>
      <c r="H15" s="148"/>
      <c r="I15" s="149" t="s">
        <v>25</v>
      </c>
      <c r="J15" s="21" t="str">
        <f>'Rekapitulace stavby'!AN13</f>
        <v>Vyplň údaj</v>
      </c>
      <c r="K15" s="148"/>
      <c r="L15" s="150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</row>
    <row r="16" spans="1:56" s="151" customFormat="1" ht="18" customHeight="1">
      <c r="A16" s="148"/>
      <c r="B16" s="84"/>
      <c r="C16" s="148"/>
      <c r="D16" s="148"/>
      <c r="E16" s="140" t="str">
        <f>'Rekapitulace stavby'!E14</f>
        <v>Vyplň údaj</v>
      </c>
      <c r="F16" s="152"/>
      <c r="G16" s="152"/>
      <c r="H16" s="152"/>
      <c r="I16" s="149" t="s">
        <v>27</v>
      </c>
      <c r="J16" s="21" t="str">
        <f>'Rekapitulace stavby'!AN14</f>
        <v>Vyplň údaj</v>
      </c>
      <c r="K16" s="148"/>
      <c r="L16" s="150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</row>
    <row r="17" spans="1:31" s="151" customFormat="1" ht="6.95" customHeight="1">
      <c r="A17" s="148"/>
      <c r="B17" s="84"/>
      <c r="C17" s="148"/>
      <c r="D17" s="148"/>
      <c r="E17" s="148"/>
      <c r="F17" s="148"/>
      <c r="G17" s="148"/>
      <c r="H17" s="148"/>
      <c r="I17" s="148"/>
      <c r="J17" s="148"/>
      <c r="K17" s="148"/>
      <c r="L17" s="150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</row>
    <row r="18" spans="1:31" s="151" customFormat="1" ht="12" customHeight="1">
      <c r="A18" s="214"/>
      <c r="B18" s="215"/>
      <c r="C18" s="214"/>
      <c r="D18" s="216" t="s">
        <v>30</v>
      </c>
      <c r="E18" s="214"/>
      <c r="F18" s="214"/>
      <c r="G18" s="214"/>
      <c r="H18" s="214"/>
      <c r="I18" s="216" t="s">
        <v>25</v>
      </c>
      <c r="J18" s="219" t="str">
        <f>IF('Rekapitulace stavby'!AN16="","",'Rekapitulace stavby'!AN16)</f>
        <v/>
      </c>
      <c r="K18" s="214"/>
      <c r="L18" s="150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</row>
    <row r="19" spans="1:31" s="151" customFormat="1" ht="18" customHeight="1">
      <c r="A19" s="214"/>
      <c r="B19" s="215"/>
      <c r="C19" s="214"/>
      <c r="D19" s="214"/>
      <c r="E19" s="219" t="str">
        <f>IF('Rekapitulace stavby'!E17="","",'Rekapitulace stavby'!E17)</f>
        <v xml:space="preserve"> </v>
      </c>
      <c r="F19" s="214"/>
      <c r="G19" s="214"/>
      <c r="H19" s="214"/>
      <c r="I19" s="216" t="s">
        <v>27</v>
      </c>
      <c r="J19" s="219" t="str">
        <f>IF('Rekapitulace stavby'!AN17="","",'Rekapitulace stavby'!AN17)</f>
        <v/>
      </c>
      <c r="K19" s="214"/>
      <c r="L19" s="150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</row>
    <row r="20" spans="1:31" s="151" customFormat="1" ht="6.95" customHeight="1">
      <c r="A20" s="214"/>
      <c r="B20" s="215"/>
      <c r="C20" s="214"/>
      <c r="D20" s="214"/>
      <c r="E20" s="214"/>
      <c r="F20" s="214"/>
      <c r="G20" s="214"/>
      <c r="H20" s="214"/>
      <c r="I20" s="214"/>
      <c r="J20" s="214"/>
      <c r="K20" s="214"/>
      <c r="L20" s="150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</row>
    <row r="21" spans="1:31" s="151" customFormat="1" ht="12" customHeight="1">
      <c r="A21" s="214"/>
      <c r="B21" s="215"/>
      <c r="C21" s="214"/>
      <c r="D21" s="216" t="s">
        <v>33</v>
      </c>
      <c r="E21" s="214"/>
      <c r="F21" s="214"/>
      <c r="G21" s="214"/>
      <c r="H21" s="214"/>
      <c r="I21" s="216" t="s">
        <v>25</v>
      </c>
      <c r="J21" s="219" t="s">
        <v>1</v>
      </c>
      <c r="K21" s="214"/>
      <c r="L21" s="150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</row>
    <row r="22" spans="1:31" s="151" customFormat="1" ht="18" customHeight="1">
      <c r="A22" s="214"/>
      <c r="B22" s="215"/>
      <c r="C22" s="214"/>
      <c r="D22" s="214"/>
      <c r="E22" s="219" t="s">
        <v>34</v>
      </c>
      <c r="F22" s="214"/>
      <c r="G22" s="214"/>
      <c r="H22" s="214"/>
      <c r="I22" s="216" t="s">
        <v>27</v>
      </c>
      <c r="J22" s="219" t="s">
        <v>1</v>
      </c>
      <c r="K22" s="214"/>
      <c r="L22" s="150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</row>
    <row r="23" spans="1:31" s="151" customFormat="1" ht="6.95" customHeight="1">
      <c r="A23" s="214"/>
      <c r="B23" s="215"/>
      <c r="C23" s="214"/>
      <c r="D23" s="214"/>
      <c r="E23" s="214"/>
      <c r="F23" s="214"/>
      <c r="G23" s="214"/>
      <c r="H23" s="214"/>
      <c r="I23" s="214"/>
      <c r="J23" s="214"/>
      <c r="K23" s="214"/>
      <c r="L23" s="150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</row>
    <row r="24" spans="1:31" s="151" customFormat="1" ht="12" customHeight="1">
      <c r="A24" s="214"/>
      <c r="B24" s="215"/>
      <c r="C24" s="214"/>
      <c r="D24" s="216" t="s">
        <v>35</v>
      </c>
      <c r="E24" s="214"/>
      <c r="F24" s="214"/>
      <c r="G24" s="214"/>
      <c r="H24" s="214"/>
      <c r="I24" s="214"/>
      <c r="J24" s="214"/>
      <c r="K24" s="214"/>
      <c r="L24" s="150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</row>
    <row r="25" spans="1:31" s="155" customFormat="1" ht="16.5" customHeight="1">
      <c r="A25" s="221"/>
      <c r="B25" s="222"/>
      <c r="C25" s="221"/>
      <c r="D25" s="221"/>
      <c r="E25" s="223" t="s">
        <v>1</v>
      </c>
      <c r="F25" s="223"/>
      <c r="G25" s="223"/>
      <c r="H25" s="223"/>
      <c r="I25" s="221"/>
      <c r="J25" s="221"/>
      <c r="K25" s="221"/>
      <c r="L25" s="154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</row>
    <row r="26" spans="1:31" s="151" customFormat="1" ht="6.95" customHeight="1">
      <c r="A26" s="214"/>
      <c r="B26" s="215"/>
      <c r="C26" s="214"/>
      <c r="D26" s="214"/>
      <c r="E26" s="214"/>
      <c r="F26" s="214"/>
      <c r="G26" s="214"/>
      <c r="H26" s="214"/>
      <c r="I26" s="214"/>
      <c r="J26" s="214"/>
      <c r="K26" s="214"/>
      <c r="L26" s="150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</row>
    <row r="27" spans="1:31" s="151" customFormat="1" ht="6.95" customHeight="1">
      <c r="A27" s="214"/>
      <c r="B27" s="215"/>
      <c r="C27" s="214"/>
      <c r="D27" s="224"/>
      <c r="E27" s="224"/>
      <c r="F27" s="224"/>
      <c r="G27" s="224"/>
      <c r="H27" s="224"/>
      <c r="I27" s="224"/>
      <c r="J27" s="224"/>
      <c r="K27" s="224"/>
      <c r="L27" s="150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pans="1:31" s="151" customFormat="1" ht="25.35" customHeight="1">
      <c r="A28" s="214"/>
      <c r="B28" s="215"/>
      <c r="C28" s="214"/>
      <c r="D28" s="225" t="s">
        <v>36</v>
      </c>
      <c r="E28" s="214"/>
      <c r="F28" s="214"/>
      <c r="G28" s="214"/>
      <c r="H28" s="214"/>
      <c r="I28" s="214"/>
      <c r="J28" s="226">
        <f>ROUND(J122, 2)</f>
        <v>0</v>
      </c>
      <c r="K28" s="214"/>
      <c r="L28" s="150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8"/>
      <c r="AD28" s="148"/>
      <c r="AE28" s="148"/>
    </row>
    <row r="29" spans="1:31" s="151" customFormat="1" ht="6.95" customHeight="1">
      <c r="A29" s="214"/>
      <c r="B29" s="215"/>
      <c r="C29" s="214"/>
      <c r="D29" s="224"/>
      <c r="E29" s="224"/>
      <c r="F29" s="224"/>
      <c r="G29" s="224"/>
      <c r="H29" s="224"/>
      <c r="I29" s="224"/>
      <c r="J29" s="224"/>
      <c r="K29" s="224"/>
      <c r="L29" s="150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pans="1:31" s="151" customFormat="1" ht="14.45" customHeight="1">
      <c r="A30" s="214"/>
      <c r="B30" s="215"/>
      <c r="C30" s="214"/>
      <c r="D30" s="214"/>
      <c r="E30" s="214"/>
      <c r="F30" s="227" t="s">
        <v>38</v>
      </c>
      <c r="G30" s="214"/>
      <c r="H30" s="214"/>
      <c r="I30" s="227" t="s">
        <v>37</v>
      </c>
      <c r="J30" s="227" t="s">
        <v>39</v>
      </c>
      <c r="K30" s="214"/>
      <c r="L30" s="150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</row>
    <row r="31" spans="1:31" s="151" customFormat="1" ht="14.45" customHeight="1">
      <c r="A31" s="214"/>
      <c r="B31" s="215"/>
      <c r="C31" s="214"/>
      <c r="D31" s="228" t="s">
        <v>40</v>
      </c>
      <c r="E31" s="216" t="s">
        <v>41</v>
      </c>
      <c r="F31" s="229">
        <f>ROUND((SUM(BE122:BE231)),  2)</f>
        <v>0</v>
      </c>
      <c r="G31" s="214"/>
      <c r="H31" s="214"/>
      <c r="I31" s="230">
        <v>0.21</v>
      </c>
      <c r="J31" s="229">
        <f>ROUND(((SUM(BE122:BE231))*I31),  2)</f>
        <v>0</v>
      </c>
      <c r="K31" s="214"/>
      <c r="L31" s="150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pans="1:31" s="151" customFormat="1" ht="14.45" customHeight="1">
      <c r="A32" s="214"/>
      <c r="B32" s="215"/>
      <c r="C32" s="214"/>
      <c r="D32" s="214"/>
      <c r="E32" s="216" t="s">
        <v>42</v>
      </c>
      <c r="F32" s="229">
        <f>ROUND((SUM(BF122:BF231)),  2)</f>
        <v>0</v>
      </c>
      <c r="G32" s="214"/>
      <c r="H32" s="214"/>
      <c r="I32" s="230">
        <v>0.12</v>
      </c>
      <c r="J32" s="229">
        <f>ROUND(((SUM(BF122:BF231))*I32),  2)</f>
        <v>0</v>
      </c>
      <c r="K32" s="214"/>
      <c r="L32" s="150"/>
      <c r="S32" s="148"/>
      <c r="T32" s="148"/>
      <c r="U32" s="148"/>
      <c r="V32" s="148"/>
      <c r="W32" s="148"/>
      <c r="X32" s="148"/>
      <c r="Y32" s="148"/>
      <c r="Z32" s="148"/>
      <c r="AA32" s="148"/>
      <c r="AB32" s="148"/>
      <c r="AC32" s="148"/>
      <c r="AD32" s="148"/>
      <c r="AE32" s="148"/>
    </row>
    <row r="33" spans="1:31" s="151" customFormat="1" ht="14.45" hidden="1" customHeight="1">
      <c r="A33" s="214"/>
      <c r="B33" s="215"/>
      <c r="C33" s="214"/>
      <c r="D33" s="214"/>
      <c r="E33" s="216" t="s">
        <v>43</v>
      </c>
      <c r="F33" s="229">
        <f>ROUND((SUM(BG122:BG231)),  2)</f>
        <v>0</v>
      </c>
      <c r="G33" s="214"/>
      <c r="H33" s="214"/>
      <c r="I33" s="230">
        <v>0.21</v>
      </c>
      <c r="J33" s="229">
        <f>0</f>
        <v>0</v>
      </c>
      <c r="K33" s="214"/>
      <c r="L33" s="150"/>
      <c r="S33" s="148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</row>
    <row r="34" spans="1:31" s="151" customFormat="1" ht="14.45" hidden="1" customHeight="1">
      <c r="A34" s="214"/>
      <c r="B34" s="215"/>
      <c r="C34" s="214"/>
      <c r="D34" s="214"/>
      <c r="E34" s="216" t="s">
        <v>44</v>
      </c>
      <c r="F34" s="229">
        <f>ROUND((SUM(BH122:BH231)),  2)</f>
        <v>0</v>
      </c>
      <c r="G34" s="214"/>
      <c r="H34" s="214"/>
      <c r="I34" s="230">
        <v>0.12</v>
      </c>
      <c r="J34" s="229">
        <f>0</f>
        <v>0</v>
      </c>
      <c r="K34" s="214"/>
      <c r="L34" s="150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</row>
    <row r="35" spans="1:31" s="151" customFormat="1" ht="14.45" hidden="1" customHeight="1">
      <c r="A35" s="214"/>
      <c r="B35" s="215"/>
      <c r="C35" s="214"/>
      <c r="D35" s="214"/>
      <c r="E35" s="216" t="s">
        <v>45</v>
      </c>
      <c r="F35" s="229">
        <f>ROUND((SUM(BI122:BI231)),  2)</f>
        <v>0</v>
      </c>
      <c r="G35" s="214"/>
      <c r="H35" s="214"/>
      <c r="I35" s="230">
        <v>0</v>
      </c>
      <c r="J35" s="229">
        <f>0</f>
        <v>0</v>
      </c>
      <c r="K35" s="214"/>
      <c r="L35" s="150"/>
      <c r="S35" s="148"/>
      <c r="T35" s="148"/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8"/>
    </row>
    <row r="36" spans="1:31" s="151" customFormat="1" ht="6.95" customHeight="1">
      <c r="A36" s="214"/>
      <c r="B36" s="215"/>
      <c r="C36" s="214"/>
      <c r="D36" s="214"/>
      <c r="E36" s="214"/>
      <c r="F36" s="214"/>
      <c r="G36" s="214"/>
      <c r="H36" s="214"/>
      <c r="I36" s="214"/>
      <c r="J36" s="214"/>
      <c r="K36" s="214"/>
      <c r="L36" s="150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</row>
    <row r="37" spans="1:31" s="151" customFormat="1" ht="25.35" customHeight="1">
      <c r="A37" s="214"/>
      <c r="B37" s="215"/>
      <c r="C37" s="231"/>
      <c r="D37" s="232" t="s">
        <v>46</v>
      </c>
      <c r="E37" s="233"/>
      <c r="F37" s="233"/>
      <c r="G37" s="234" t="s">
        <v>47</v>
      </c>
      <c r="H37" s="235" t="s">
        <v>48</v>
      </c>
      <c r="I37" s="233"/>
      <c r="J37" s="236">
        <f>SUM(J28:J35)</f>
        <v>0</v>
      </c>
      <c r="K37" s="237"/>
      <c r="L37" s="150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8"/>
    </row>
    <row r="38" spans="1:31" s="151" customFormat="1" ht="14.45" customHeight="1">
      <c r="A38" s="214"/>
      <c r="B38" s="215"/>
      <c r="C38" s="214"/>
      <c r="D38" s="214"/>
      <c r="E38" s="214"/>
      <c r="F38" s="214"/>
      <c r="G38" s="214"/>
      <c r="H38" s="214"/>
      <c r="I38" s="214"/>
      <c r="J38" s="214"/>
      <c r="K38" s="214"/>
      <c r="L38" s="150"/>
      <c r="S38" s="148"/>
      <c r="T38" s="148"/>
      <c r="U38" s="148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</row>
    <row r="39" spans="1:31" ht="14.45" customHeight="1">
      <c r="A39" s="209"/>
      <c r="B39" s="212"/>
      <c r="C39" s="209"/>
      <c r="D39" s="209"/>
      <c r="E39" s="209"/>
      <c r="F39" s="209"/>
      <c r="G39" s="209"/>
      <c r="H39" s="209"/>
      <c r="I39" s="209"/>
      <c r="J39" s="209"/>
      <c r="K39" s="209"/>
      <c r="L39" s="146"/>
    </row>
    <row r="40" spans="1:31" ht="14.45" customHeight="1">
      <c r="A40" s="209"/>
      <c r="B40" s="212"/>
      <c r="C40" s="209"/>
      <c r="D40" s="209"/>
      <c r="E40" s="209"/>
      <c r="F40" s="209"/>
      <c r="G40" s="209"/>
      <c r="H40" s="209"/>
      <c r="I40" s="209"/>
      <c r="J40" s="209"/>
      <c r="K40" s="209"/>
      <c r="L40" s="146"/>
    </row>
    <row r="41" spans="1:31" ht="14.45" customHeight="1">
      <c r="A41" s="209"/>
      <c r="B41" s="212"/>
      <c r="C41" s="209"/>
      <c r="D41" s="209"/>
      <c r="E41" s="209"/>
      <c r="F41" s="209"/>
      <c r="G41" s="209"/>
      <c r="H41" s="209"/>
      <c r="I41" s="209"/>
      <c r="J41" s="209"/>
      <c r="K41" s="209"/>
      <c r="L41" s="146"/>
    </row>
    <row r="42" spans="1:31" ht="14.45" customHeight="1">
      <c r="A42" s="209"/>
      <c r="B42" s="212"/>
      <c r="C42" s="209"/>
      <c r="D42" s="209"/>
      <c r="E42" s="209"/>
      <c r="F42" s="209"/>
      <c r="G42" s="209"/>
      <c r="H42" s="209"/>
      <c r="I42" s="209"/>
      <c r="J42" s="209"/>
      <c r="K42" s="209"/>
      <c r="L42" s="146"/>
    </row>
    <row r="43" spans="1:31" ht="14.45" customHeight="1">
      <c r="A43" s="209"/>
      <c r="B43" s="212"/>
      <c r="C43" s="209"/>
      <c r="D43" s="209"/>
      <c r="E43" s="209"/>
      <c r="F43" s="209"/>
      <c r="G43" s="209"/>
      <c r="H43" s="209"/>
      <c r="I43" s="209"/>
      <c r="J43" s="209"/>
      <c r="K43" s="209"/>
      <c r="L43" s="146"/>
    </row>
    <row r="44" spans="1:31" ht="14.45" customHeight="1">
      <c r="A44" s="209"/>
      <c r="B44" s="212"/>
      <c r="C44" s="209"/>
      <c r="D44" s="209"/>
      <c r="E44" s="209"/>
      <c r="F44" s="209"/>
      <c r="G44" s="209"/>
      <c r="H44" s="209"/>
      <c r="I44" s="209"/>
      <c r="J44" s="209"/>
      <c r="K44" s="209"/>
      <c r="L44" s="146"/>
    </row>
    <row r="45" spans="1:31" ht="14.45" customHeight="1">
      <c r="A45" s="209"/>
      <c r="B45" s="212"/>
      <c r="C45" s="209"/>
      <c r="D45" s="209"/>
      <c r="E45" s="209"/>
      <c r="F45" s="209"/>
      <c r="G45" s="209"/>
      <c r="H45" s="209"/>
      <c r="I45" s="209"/>
      <c r="J45" s="209"/>
      <c r="K45" s="209"/>
      <c r="L45" s="146"/>
    </row>
    <row r="46" spans="1:31" ht="14.45" customHeight="1">
      <c r="A46" s="209"/>
      <c r="B46" s="212"/>
      <c r="C46" s="209"/>
      <c r="D46" s="209"/>
      <c r="E46" s="209"/>
      <c r="F46" s="209"/>
      <c r="G46" s="209"/>
      <c r="H46" s="209"/>
      <c r="I46" s="209"/>
      <c r="J46" s="209"/>
      <c r="K46" s="209"/>
      <c r="L46" s="146"/>
    </row>
    <row r="47" spans="1:31" ht="14.45" customHeight="1">
      <c r="A47" s="209"/>
      <c r="B47" s="212"/>
      <c r="C47" s="209"/>
      <c r="D47" s="209"/>
      <c r="E47" s="209"/>
      <c r="F47" s="209"/>
      <c r="G47" s="209"/>
      <c r="H47" s="209"/>
      <c r="I47" s="209"/>
      <c r="J47" s="209"/>
      <c r="K47" s="209"/>
      <c r="L47" s="146"/>
    </row>
    <row r="48" spans="1:31" ht="14.45" customHeight="1">
      <c r="A48" s="209"/>
      <c r="B48" s="212"/>
      <c r="C48" s="209"/>
      <c r="D48" s="209"/>
      <c r="E48" s="209"/>
      <c r="F48" s="209"/>
      <c r="G48" s="209"/>
      <c r="H48" s="209"/>
      <c r="I48" s="209"/>
      <c r="J48" s="209"/>
      <c r="K48" s="209"/>
      <c r="L48" s="146"/>
    </row>
    <row r="49" spans="1:31" ht="14.45" customHeight="1">
      <c r="A49" s="209"/>
      <c r="B49" s="212"/>
      <c r="C49" s="209"/>
      <c r="D49" s="209"/>
      <c r="E49" s="209"/>
      <c r="F49" s="209"/>
      <c r="G49" s="209"/>
      <c r="H49" s="209"/>
      <c r="I49" s="209"/>
      <c r="J49" s="209"/>
      <c r="K49" s="209"/>
      <c r="L49" s="146"/>
    </row>
    <row r="50" spans="1:31" s="151" customFormat="1" ht="14.45" customHeight="1">
      <c r="A50" s="238"/>
      <c r="B50" s="239"/>
      <c r="C50" s="238"/>
      <c r="D50" s="240" t="s">
        <v>49</v>
      </c>
      <c r="E50" s="241"/>
      <c r="F50" s="241"/>
      <c r="G50" s="240" t="s">
        <v>50</v>
      </c>
      <c r="H50" s="241"/>
      <c r="I50" s="241"/>
      <c r="J50" s="241"/>
      <c r="K50" s="241"/>
      <c r="L50" s="150"/>
    </row>
    <row r="51" spans="1:31" ht="11.25">
      <c r="A51" s="209"/>
      <c r="B51" s="212"/>
      <c r="C51" s="209"/>
      <c r="D51" s="209"/>
      <c r="E51" s="209"/>
      <c r="F51" s="209"/>
      <c r="G51" s="209"/>
      <c r="H51" s="209"/>
      <c r="I51" s="209"/>
      <c r="J51" s="209"/>
      <c r="K51" s="209"/>
      <c r="L51" s="146"/>
    </row>
    <row r="52" spans="1:31" ht="11.25">
      <c r="A52" s="209"/>
      <c r="B52" s="212"/>
      <c r="C52" s="209"/>
      <c r="D52" s="209"/>
      <c r="E52" s="209"/>
      <c r="F52" s="209"/>
      <c r="G52" s="209"/>
      <c r="H52" s="209"/>
      <c r="I52" s="209"/>
      <c r="J52" s="209"/>
      <c r="K52" s="209"/>
      <c r="L52" s="146"/>
    </row>
    <row r="53" spans="1:31" ht="11.25">
      <c r="A53" s="209"/>
      <c r="B53" s="212"/>
      <c r="C53" s="209"/>
      <c r="D53" s="209"/>
      <c r="E53" s="209"/>
      <c r="F53" s="209"/>
      <c r="G53" s="209"/>
      <c r="H53" s="209"/>
      <c r="I53" s="209"/>
      <c r="J53" s="209"/>
      <c r="K53" s="209"/>
      <c r="L53" s="146"/>
    </row>
    <row r="54" spans="1:31" ht="11.25">
      <c r="A54" s="209"/>
      <c r="B54" s="212"/>
      <c r="C54" s="209"/>
      <c r="D54" s="209"/>
      <c r="E54" s="209"/>
      <c r="F54" s="209"/>
      <c r="G54" s="209"/>
      <c r="H54" s="209"/>
      <c r="I54" s="209"/>
      <c r="J54" s="209"/>
      <c r="K54" s="209"/>
      <c r="L54" s="146"/>
    </row>
    <row r="55" spans="1:31" ht="11.25">
      <c r="A55" s="209"/>
      <c r="B55" s="212"/>
      <c r="C55" s="209"/>
      <c r="D55" s="209"/>
      <c r="E55" s="209"/>
      <c r="F55" s="209"/>
      <c r="G55" s="209"/>
      <c r="H55" s="209"/>
      <c r="I55" s="209"/>
      <c r="J55" s="209"/>
      <c r="K55" s="209"/>
      <c r="L55" s="146"/>
    </row>
    <row r="56" spans="1:31" ht="11.25">
      <c r="A56" s="209"/>
      <c r="B56" s="212"/>
      <c r="C56" s="209"/>
      <c r="D56" s="209"/>
      <c r="E56" s="209"/>
      <c r="F56" s="209"/>
      <c r="G56" s="209"/>
      <c r="H56" s="209"/>
      <c r="I56" s="209"/>
      <c r="J56" s="209"/>
      <c r="K56" s="209"/>
      <c r="L56" s="146"/>
    </row>
    <row r="57" spans="1:31" ht="11.25">
      <c r="A57" s="209"/>
      <c r="B57" s="212"/>
      <c r="C57" s="209"/>
      <c r="D57" s="209"/>
      <c r="E57" s="209"/>
      <c r="F57" s="209"/>
      <c r="G57" s="209"/>
      <c r="H57" s="209"/>
      <c r="I57" s="209"/>
      <c r="J57" s="209"/>
      <c r="K57" s="209"/>
      <c r="L57" s="146"/>
    </row>
    <row r="58" spans="1:31" ht="11.25">
      <c r="A58" s="209"/>
      <c r="B58" s="212"/>
      <c r="C58" s="209"/>
      <c r="D58" s="209"/>
      <c r="E58" s="209"/>
      <c r="F58" s="209"/>
      <c r="G58" s="209"/>
      <c r="H58" s="209"/>
      <c r="I58" s="209"/>
      <c r="J58" s="209"/>
      <c r="K58" s="209"/>
      <c r="L58" s="146"/>
    </row>
    <row r="59" spans="1:31" ht="11.25">
      <c r="A59" s="209"/>
      <c r="B59" s="212"/>
      <c r="C59" s="209"/>
      <c r="D59" s="209"/>
      <c r="E59" s="209"/>
      <c r="F59" s="209"/>
      <c r="G59" s="209"/>
      <c r="H59" s="209"/>
      <c r="I59" s="209"/>
      <c r="J59" s="209"/>
      <c r="K59" s="209"/>
      <c r="L59" s="146"/>
    </row>
    <row r="60" spans="1:31" ht="11.25">
      <c r="A60" s="209"/>
      <c r="B60" s="212"/>
      <c r="C60" s="209"/>
      <c r="D60" s="209"/>
      <c r="E60" s="209"/>
      <c r="F60" s="209"/>
      <c r="G60" s="209"/>
      <c r="H60" s="209"/>
      <c r="I60" s="209"/>
      <c r="J60" s="209"/>
      <c r="K60" s="209"/>
      <c r="L60" s="146"/>
    </row>
    <row r="61" spans="1:31" s="151" customFormat="1" ht="12.75">
      <c r="A61" s="214"/>
      <c r="B61" s="215"/>
      <c r="C61" s="214"/>
      <c r="D61" s="242" t="s">
        <v>51</v>
      </c>
      <c r="E61" s="243"/>
      <c r="F61" s="244" t="s">
        <v>52</v>
      </c>
      <c r="G61" s="242" t="s">
        <v>51</v>
      </c>
      <c r="H61" s="243"/>
      <c r="I61" s="243"/>
      <c r="J61" s="245" t="s">
        <v>52</v>
      </c>
      <c r="K61" s="243"/>
      <c r="L61" s="150"/>
      <c r="S61" s="148"/>
      <c r="T61" s="148"/>
      <c r="U61" s="148"/>
      <c r="V61" s="148"/>
      <c r="W61" s="148"/>
      <c r="X61" s="148"/>
      <c r="Y61" s="148"/>
      <c r="Z61" s="148"/>
      <c r="AA61" s="148"/>
      <c r="AB61" s="148"/>
      <c r="AC61" s="148"/>
      <c r="AD61" s="148"/>
      <c r="AE61" s="148"/>
    </row>
    <row r="62" spans="1:31" ht="11.25">
      <c r="A62" s="209"/>
      <c r="B62" s="212"/>
      <c r="C62" s="209"/>
      <c r="D62" s="209"/>
      <c r="E62" s="209"/>
      <c r="F62" s="209"/>
      <c r="G62" s="209"/>
      <c r="H62" s="209"/>
      <c r="I62" s="209"/>
      <c r="J62" s="209"/>
      <c r="K62" s="209"/>
      <c r="L62" s="146"/>
    </row>
    <row r="63" spans="1:31" ht="11.25">
      <c r="A63" s="209"/>
      <c r="B63" s="212"/>
      <c r="C63" s="209"/>
      <c r="D63" s="209"/>
      <c r="E63" s="209"/>
      <c r="F63" s="209"/>
      <c r="G63" s="209"/>
      <c r="H63" s="209"/>
      <c r="I63" s="209"/>
      <c r="J63" s="209"/>
      <c r="K63" s="209"/>
      <c r="L63" s="146"/>
    </row>
    <row r="64" spans="1:31" ht="11.25">
      <c r="A64" s="209"/>
      <c r="B64" s="212"/>
      <c r="C64" s="209"/>
      <c r="D64" s="209"/>
      <c r="E64" s="209"/>
      <c r="F64" s="209"/>
      <c r="G64" s="209"/>
      <c r="H64" s="209"/>
      <c r="I64" s="209"/>
      <c r="J64" s="209"/>
      <c r="K64" s="209"/>
      <c r="L64" s="146"/>
    </row>
    <row r="65" spans="1:31" s="151" customFormat="1" ht="12.75">
      <c r="A65" s="214"/>
      <c r="B65" s="215"/>
      <c r="C65" s="214"/>
      <c r="D65" s="240" t="s">
        <v>53</v>
      </c>
      <c r="E65" s="246"/>
      <c r="F65" s="246"/>
      <c r="G65" s="240" t="s">
        <v>54</v>
      </c>
      <c r="H65" s="246"/>
      <c r="I65" s="246"/>
      <c r="J65" s="246"/>
      <c r="K65" s="246"/>
      <c r="L65" s="150"/>
      <c r="S65" s="148"/>
      <c r="T65" s="148"/>
      <c r="U65" s="148"/>
      <c r="V65" s="148"/>
      <c r="W65" s="148"/>
      <c r="X65" s="148"/>
      <c r="Y65" s="148"/>
      <c r="Z65" s="148"/>
      <c r="AA65" s="148"/>
      <c r="AB65" s="148"/>
      <c r="AC65" s="148"/>
      <c r="AD65" s="148"/>
      <c r="AE65" s="148"/>
    </row>
    <row r="66" spans="1:31" ht="11.25">
      <c r="A66" s="209"/>
      <c r="B66" s="212"/>
      <c r="C66" s="209"/>
      <c r="D66" s="209"/>
      <c r="E66" s="209"/>
      <c r="F66" s="209"/>
      <c r="G66" s="209"/>
      <c r="H66" s="209"/>
      <c r="I66" s="209"/>
      <c r="J66" s="209"/>
      <c r="K66" s="209"/>
      <c r="L66" s="146"/>
    </row>
    <row r="67" spans="1:31" ht="11.25">
      <c r="A67" s="209"/>
      <c r="B67" s="212"/>
      <c r="C67" s="209"/>
      <c r="D67" s="209"/>
      <c r="E67" s="209"/>
      <c r="F67" s="209"/>
      <c r="G67" s="209"/>
      <c r="H67" s="209"/>
      <c r="I67" s="209"/>
      <c r="J67" s="209"/>
      <c r="K67" s="209"/>
      <c r="L67" s="146"/>
    </row>
    <row r="68" spans="1:31" ht="11.25">
      <c r="A68" s="209"/>
      <c r="B68" s="212"/>
      <c r="C68" s="209"/>
      <c r="D68" s="209"/>
      <c r="E68" s="209"/>
      <c r="F68" s="209"/>
      <c r="G68" s="209"/>
      <c r="H68" s="209"/>
      <c r="I68" s="209"/>
      <c r="J68" s="209"/>
      <c r="K68" s="209"/>
      <c r="L68" s="146"/>
    </row>
    <row r="69" spans="1:31" ht="11.25">
      <c r="A69" s="209"/>
      <c r="B69" s="212"/>
      <c r="C69" s="209"/>
      <c r="D69" s="209"/>
      <c r="E69" s="209"/>
      <c r="F69" s="209"/>
      <c r="G69" s="209"/>
      <c r="H69" s="209"/>
      <c r="I69" s="209"/>
      <c r="J69" s="209"/>
      <c r="K69" s="209"/>
      <c r="L69" s="146"/>
    </row>
    <row r="70" spans="1:31" ht="11.25">
      <c r="A70" s="209"/>
      <c r="B70" s="212"/>
      <c r="C70" s="209"/>
      <c r="D70" s="209"/>
      <c r="E70" s="209"/>
      <c r="F70" s="209"/>
      <c r="G70" s="209"/>
      <c r="H70" s="209"/>
      <c r="I70" s="209"/>
      <c r="J70" s="209"/>
      <c r="K70" s="209"/>
      <c r="L70" s="146"/>
    </row>
    <row r="71" spans="1:31" ht="11.25">
      <c r="A71" s="209"/>
      <c r="B71" s="212"/>
      <c r="C71" s="209"/>
      <c r="D71" s="209"/>
      <c r="E71" s="209"/>
      <c r="F71" s="209"/>
      <c r="G71" s="209"/>
      <c r="H71" s="209"/>
      <c r="I71" s="209"/>
      <c r="J71" s="209"/>
      <c r="K71" s="209"/>
      <c r="L71" s="146"/>
    </row>
    <row r="72" spans="1:31" ht="11.25">
      <c r="A72" s="209"/>
      <c r="B72" s="212"/>
      <c r="C72" s="209"/>
      <c r="D72" s="209"/>
      <c r="E72" s="209"/>
      <c r="F72" s="209"/>
      <c r="G72" s="209"/>
      <c r="H72" s="209"/>
      <c r="I72" s="209"/>
      <c r="J72" s="209"/>
      <c r="K72" s="209"/>
      <c r="L72" s="146"/>
    </row>
    <row r="73" spans="1:31" ht="11.25">
      <c r="A73" s="209"/>
      <c r="B73" s="212"/>
      <c r="C73" s="209"/>
      <c r="D73" s="209"/>
      <c r="E73" s="209"/>
      <c r="F73" s="209"/>
      <c r="G73" s="209"/>
      <c r="H73" s="209"/>
      <c r="I73" s="209"/>
      <c r="J73" s="209"/>
      <c r="K73" s="209"/>
      <c r="L73" s="146"/>
    </row>
    <row r="74" spans="1:31" ht="11.25">
      <c r="A74" s="209"/>
      <c r="B74" s="212"/>
      <c r="C74" s="209"/>
      <c r="D74" s="209"/>
      <c r="E74" s="209"/>
      <c r="F74" s="209"/>
      <c r="G74" s="209"/>
      <c r="H74" s="209"/>
      <c r="I74" s="209"/>
      <c r="J74" s="209"/>
      <c r="K74" s="209"/>
      <c r="L74" s="146"/>
    </row>
    <row r="75" spans="1:31" ht="11.25">
      <c r="A75" s="209"/>
      <c r="B75" s="212"/>
      <c r="C75" s="209"/>
      <c r="D75" s="209"/>
      <c r="E75" s="209"/>
      <c r="F75" s="209"/>
      <c r="G75" s="209"/>
      <c r="H75" s="209"/>
      <c r="I75" s="209"/>
      <c r="J75" s="209"/>
      <c r="K75" s="209"/>
      <c r="L75" s="146"/>
    </row>
    <row r="76" spans="1:31" s="151" customFormat="1" ht="12.75">
      <c r="A76" s="214"/>
      <c r="B76" s="215"/>
      <c r="C76" s="214"/>
      <c r="D76" s="242" t="s">
        <v>51</v>
      </c>
      <c r="E76" s="243"/>
      <c r="F76" s="244" t="s">
        <v>52</v>
      </c>
      <c r="G76" s="242" t="s">
        <v>51</v>
      </c>
      <c r="H76" s="243"/>
      <c r="I76" s="243"/>
      <c r="J76" s="245" t="s">
        <v>52</v>
      </c>
      <c r="K76" s="243"/>
      <c r="L76" s="150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</row>
    <row r="77" spans="1:31" s="151" customFormat="1" ht="14.45" customHeight="1">
      <c r="A77" s="214"/>
      <c r="B77" s="247"/>
      <c r="C77" s="248"/>
      <c r="D77" s="248"/>
      <c r="E77" s="248"/>
      <c r="F77" s="248"/>
      <c r="G77" s="248"/>
      <c r="H77" s="248"/>
      <c r="I77" s="248"/>
      <c r="J77" s="248"/>
      <c r="K77" s="248"/>
      <c r="L77" s="150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</row>
    <row r="78" spans="1:31">
      <c r="A78" s="209"/>
      <c r="B78" s="209"/>
      <c r="C78" s="209"/>
      <c r="D78" s="209"/>
      <c r="E78" s="209"/>
      <c r="F78" s="209"/>
      <c r="G78" s="209"/>
      <c r="H78" s="209"/>
      <c r="I78" s="209"/>
      <c r="J78" s="209"/>
      <c r="K78" s="209"/>
    </row>
    <row r="79" spans="1:31">
      <c r="A79" s="209"/>
      <c r="B79" s="209"/>
      <c r="C79" s="209"/>
      <c r="D79" s="209"/>
      <c r="E79" s="209"/>
      <c r="F79" s="209"/>
      <c r="G79" s="209"/>
      <c r="H79" s="209"/>
      <c r="I79" s="209"/>
      <c r="J79" s="209"/>
      <c r="K79" s="209"/>
    </row>
    <row r="80" spans="1:31">
      <c r="A80" s="209"/>
      <c r="B80" s="209"/>
      <c r="C80" s="209"/>
      <c r="D80" s="209"/>
      <c r="E80" s="209"/>
      <c r="F80" s="209"/>
      <c r="G80" s="209"/>
      <c r="H80" s="209"/>
      <c r="I80" s="209"/>
      <c r="J80" s="209"/>
      <c r="K80" s="209"/>
    </row>
    <row r="81" spans="1:47" s="151" customFormat="1" ht="6.95" customHeight="1">
      <c r="A81" s="214"/>
      <c r="B81" s="249"/>
      <c r="C81" s="250"/>
      <c r="D81" s="250"/>
      <c r="E81" s="250"/>
      <c r="F81" s="250"/>
      <c r="G81" s="250"/>
      <c r="H81" s="250"/>
      <c r="I81" s="250"/>
      <c r="J81" s="250"/>
      <c r="K81" s="250"/>
      <c r="L81" s="150"/>
      <c r="S81" s="148"/>
      <c r="T81" s="148"/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</row>
    <row r="82" spans="1:47" s="151" customFormat="1" ht="24.95" customHeight="1">
      <c r="A82" s="214"/>
      <c r="B82" s="215"/>
      <c r="C82" s="213" t="s">
        <v>89</v>
      </c>
      <c r="D82" s="214"/>
      <c r="E82" s="214"/>
      <c r="F82" s="214"/>
      <c r="G82" s="214"/>
      <c r="H82" s="214"/>
      <c r="I82" s="214"/>
      <c r="J82" s="214"/>
      <c r="K82" s="214"/>
      <c r="L82" s="150"/>
      <c r="S82" s="148"/>
      <c r="T82" s="148"/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</row>
    <row r="83" spans="1:47" s="151" customFormat="1" ht="6.95" customHeight="1">
      <c r="A83" s="214"/>
      <c r="B83" s="215"/>
      <c r="C83" s="214"/>
      <c r="D83" s="214"/>
      <c r="E83" s="214"/>
      <c r="F83" s="214"/>
      <c r="G83" s="214"/>
      <c r="H83" s="214"/>
      <c r="I83" s="214"/>
      <c r="J83" s="214"/>
      <c r="K83" s="214"/>
      <c r="L83" s="150"/>
      <c r="S83" s="148"/>
      <c r="T83" s="148"/>
      <c r="U83" s="148"/>
      <c r="V83" s="148"/>
      <c r="W83" s="148"/>
      <c r="X83" s="148"/>
      <c r="Y83" s="148"/>
      <c r="Z83" s="148"/>
      <c r="AA83" s="148"/>
      <c r="AB83" s="148"/>
      <c r="AC83" s="148"/>
      <c r="AD83" s="148"/>
      <c r="AE83" s="148"/>
    </row>
    <row r="84" spans="1:47" s="151" customFormat="1" ht="12" customHeight="1">
      <c r="A84" s="214"/>
      <c r="B84" s="215"/>
      <c r="C84" s="216" t="s">
        <v>16</v>
      </c>
      <c r="D84" s="214"/>
      <c r="E84" s="214"/>
      <c r="F84" s="214"/>
      <c r="G84" s="214"/>
      <c r="H84" s="214"/>
      <c r="I84" s="214"/>
      <c r="J84" s="214"/>
      <c r="K84" s="214"/>
      <c r="L84" s="150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47" s="151" customFormat="1" ht="16.5" customHeight="1">
      <c r="A85" s="214"/>
      <c r="B85" s="215"/>
      <c r="C85" s="214"/>
      <c r="D85" s="214"/>
      <c r="E85" s="217" t="str">
        <f>E7</f>
        <v>Chodník Blahoslavova ( pravá od Husovy)</v>
      </c>
      <c r="F85" s="218"/>
      <c r="G85" s="218"/>
      <c r="H85" s="218"/>
      <c r="I85" s="214"/>
      <c r="J85" s="214"/>
      <c r="K85" s="214"/>
      <c r="L85" s="150"/>
      <c r="S85" s="148"/>
      <c r="T85" s="148"/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</row>
    <row r="86" spans="1:47" s="151" customFormat="1" ht="6.95" customHeight="1">
      <c r="A86" s="214"/>
      <c r="B86" s="215"/>
      <c r="C86" s="214"/>
      <c r="D86" s="214"/>
      <c r="E86" s="214"/>
      <c r="F86" s="214"/>
      <c r="G86" s="214"/>
      <c r="H86" s="214"/>
      <c r="I86" s="214"/>
      <c r="J86" s="214"/>
      <c r="K86" s="214"/>
      <c r="L86" s="150"/>
      <c r="S86" s="148"/>
      <c r="T86" s="148"/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47" s="151" customFormat="1" ht="12" customHeight="1">
      <c r="A87" s="214"/>
      <c r="B87" s="215"/>
      <c r="C87" s="216" t="s">
        <v>20</v>
      </c>
      <c r="D87" s="214"/>
      <c r="E87" s="214"/>
      <c r="F87" s="219" t="str">
        <f>F10</f>
        <v>Valašské Meziříčí</v>
      </c>
      <c r="G87" s="214"/>
      <c r="H87" s="214"/>
      <c r="I87" s="216" t="s">
        <v>22</v>
      </c>
      <c r="J87" s="220" t="str">
        <f>IF(J10="","",J10)</f>
        <v>13. 2. 2025</v>
      </c>
      <c r="K87" s="214"/>
      <c r="L87" s="150"/>
      <c r="S87" s="148"/>
      <c r="T87" s="148"/>
      <c r="U87" s="148"/>
      <c r="V87" s="148"/>
      <c r="W87" s="148"/>
      <c r="X87" s="148"/>
      <c r="Y87" s="148"/>
      <c r="Z87" s="148"/>
      <c r="AA87" s="148"/>
      <c r="AB87" s="148"/>
      <c r="AC87" s="148"/>
      <c r="AD87" s="148"/>
      <c r="AE87" s="148"/>
    </row>
    <row r="88" spans="1:47" s="151" customFormat="1" ht="6.95" customHeight="1">
      <c r="A88" s="214"/>
      <c r="B88" s="215"/>
      <c r="C88" s="214"/>
      <c r="D88" s="214"/>
      <c r="E88" s="214"/>
      <c r="F88" s="214"/>
      <c r="G88" s="214"/>
      <c r="H88" s="214"/>
      <c r="I88" s="214"/>
      <c r="J88" s="214"/>
      <c r="K88" s="214"/>
      <c r="L88" s="150"/>
      <c r="S88" s="148"/>
      <c r="T88" s="148"/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</row>
    <row r="89" spans="1:47" s="151" customFormat="1" ht="15.2" customHeight="1">
      <c r="A89" s="214"/>
      <c r="B89" s="215"/>
      <c r="C89" s="216" t="s">
        <v>24</v>
      </c>
      <c r="D89" s="214"/>
      <c r="E89" s="214"/>
      <c r="F89" s="219" t="str">
        <f>E13</f>
        <v>Město Valašské Meziříčí</v>
      </c>
      <c r="G89" s="214"/>
      <c r="H89" s="214"/>
      <c r="I89" s="216" t="s">
        <v>30</v>
      </c>
      <c r="J89" s="251" t="str">
        <f>E19</f>
        <v xml:space="preserve"> </v>
      </c>
      <c r="K89" s="214"/>
      <c r="L89" s="150"/>
      <c r="S89" s="148"/>
      <c r="T89" s="148"/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</row>
    <row r="90" spans="1:47" s="151" customFormat="1" ht="15.2" customHeight="1">
      <c r="A90" s="214"/>
      <c r="B90" s="215"/>
      <c r="C90" s="216" t="s">
        <v>28</v>
      </c>
      <c r="D90" s="214"/>
      <c r="E90" s="214"/>
      <c r="F90" s="219" t="str">
        <f>IF(E16="","",E16)</f>
        <v>Vyplň údaj</v>
      </c>
      <c r="G90" s="214"/>
      <c r="H90" s="214"/>
      <c r="I90" s="216" t="s">
        <v>33</v>
      </c>
      <c r="J90" s="251" t="str">
        <f>E22</f>
        <v>Fajfrová Irena</v>
      </c>
      <c r="K90" s="214"/>
      <c r="L90" s="150"/>
      <c r="S90" s="148"/>
      <c r="T90" s="148"/>
      <c r="U90" s="148"/>
      <c r="V90" s="148"/>
      <c r="W90" s="148"/>
      <c r="X90" s="148"/>
      <c r="Y90" s="148"/>
      <c r="Z90" s="148"/>
      <c r="AA90" s="148"/>
      <c r="AB90" s="148"/>
      <c r="AC90" s="148"/>
      <c r="AD90" s="148"/>
      <c r="AE90" s="148"/>
    </row>
    <row r="91" spans="1:47" s="151" customFormat="1" ht="10.35" customHeight="1">
      <c r="A91" s="214"/>
      <c r="B91" s="215"/>
      <c r="C91" s="214"/>
      <c r="D91" s="214"/>
      <c r="E91" s="214"/>
      <c r="F91" s="214"/>
      <c r="G91" s="214"/>
      <c r="H91" s="214"/>
      <c r="I91" s="214"/>
      <c r="J91" s="214"/>
      <c r="K91" s="214"/>
      <c r="L91" s="150"/>
      <c r="S91" s="148"/>
      <c r="T91" s="148"/>
      <c r="U91" s="148"/>
      <c r="V91" s="148"/>
      <c r="W91" s="148"/>
      <c r="X91" s="148"/>
      <c r="Y91" s="148"/>
      <c r="Z91" s="148"/>
      <c r="AA91" s="148"/>
      <c r="AB91" s="148"/>
      <c r="AC91" s="148"/>
      <c r="AD91" s="148"/>
      <c r="AE91" s="148"/>
    </row>
    <row r="92" spans="1:47" s="151" customFormat="1" ht="29.25" customHeight="1">
      <c r="A92" s="214"/>
      <c r="B92" s="215"/>
      <c r="C92" s="252" t="s">
        <v>90</v>
      </c>
      <c r="D92" s="231"/>
      <c r="E92" s="231"/>
      <c r="F92" s="231"/>
      <c r="G92" s="231"/>
      <c r="H92" s="231"/>
      <c r="I92" s="231"/>
      <c r="J92" s="253" t="s">
        <v>91</v>
      </c>
      <c r="K92" s="231"/>
      <c r="L92" s="150"/>
      <c r="S92" s="148"/>
      <c r="T92" s="148"/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</row>
    <row r="93" spans="1:47" s="151" customFormat="1" ht="10.35" customHeight="1">
      <c r="A93" s="214"/>
      <c r="B93" s="215"/>
      <c r="C93" s="214"/>
      <c r="D93" s="214"/>
      <c r="E93" s="214"/>
      <c r="F93" s="214"/>
      <c r="G93" s="214"/>
      <c r="H93" s="214"/>
      <c r="I93" s="214"/>
      <c r="J93" s="214"/>
      <c r="K93" s="214"/>
      <c r="L93" s="150"/>
      <c r="S93" s="148"/>
      <c r="T93" s="148"/>
      <c r="U93" s="148"/>
      <c r="V93" s="148"/>
      <c r="W93" s="148"/>
      <c r="X93" s="148"/>
      <c r="Y93" s="148"/>
      <c r="Z93" s="148"/>
      <c r="AA93" s="148"/>
      <c r="AB93" s="148"/>
      <c r="AC93" s="148"/>
      <c r="AD93" s="148"/>
      <c r="AE93" s="148"/>
    </row>
    <row r="94" spans="1:47" s="151" customFormat="1" ht="22.9" customHeight="1">
      <c r="A94" s="214"/>
      <c r="B94" s="215"/>
      <c r="C94" s="254" t="s">
        <v>92</v>
      </c>
      <c r="D94" s="214"/>
      <c r="E94" s="214"/>
      <c r="F94" s="214"/>
      <c r="G94" s="214"/>
      <c r="H94" s="214"/>
      <c r="I94" s="214"/>
      <c r="J94" s="226">
        <f>J122</f>
        <v>0</v>
      </c>
      <c r="K94" s="214"/>
      <c r="L94" s="150"/>
      <c r="S94" s="148"/>
      <c r="T94" s="148"/>
      <c r="U94" s="148"/>
      <c r="V94" s="148"/>
      <c r="W94" s="148"/>
      <c r="X94" s="148"/>
      <c r="Y94" s="148"/>
      <c r="Z94" s="148"/>
      <c r="AA94" s="148"/>
      <c r="AB94" s="148"/>
      <c r="AC94" s="148"/>
      <c r="AD94" s="148"/>
      <c r="AE94" s="148"/>
      <c r="AU94" s="144" t="s">
        <v>93</v>
      </c>
    </row>
    <row r="95" spans="1:47" s="159" customFormat="1" ht="24.95" customHeight="1">
      <c r="A95" s="255"/>
      <c r="B95" s="256"/>
      <c r="C95" s="255"/>
      <c r="D95" s="257" t="s">
        <v>94</v>
      </c>
      <c r="E95" s="258"/>
      <c r="F95" s="258"/>
      <c r="G95" s="258"/>
      <c r="H95" s="258"/>
      <c r="I95" s="258"/>
      <c r="J95" s="259">
        <f>J123</f>
        <v>0</v>
      </c>
      <c r="K95" s="255"/>
      <c r="L95" s="160"/>
    </row>
    <row r="96" spans="1:47" s="161" customFormat="1" ht="19.899999999999999" customHeight="1">
      <c r="A96" s="260"/>
      <c r="B96" s="261"/>
      <c r="C96" s="260"/>
      <c r="D96" s="262" t="s">
        <v>95</v>
      </c>
      <c r="E96" s="263"/>
      <c r="F96" s="263"/>
      <c r="G96" s="263"/>
      <c r="H96" s="263"/>
      <c r="I96" s="263"/>
      <c r="J96" s="264">
        <f>J124</f>
        <v>0</v>
      </c>
      <c r="K96" s="260"/>
      <c r="L96" s="162"/>
    </row>
    <row r="97" spans="1:31" s="161" customFormat="1" ht="19.899999999999999" customHeight="1">
      <c r="A97" s="260"/>
      <c r="B97" s="261"/>
      <c r="C97" s="260"/>
      <c r="D97" s="262" t="s">
        <v>96</v>
      </c>
      <c r="E97" s="263"/>
      <c r="F97" s="263"/>
      <c r="G97" s="263"/>
      <c r="H97" s="263"/>
      <c r="I97" s="263"/>
      <c r="J97" s="264">
        <f>J133</f>
        <v>0</v>
      </c>
      <c r="K97" s="260"/>
      <c r="L97" s="162"/>
    </row>
    <row r="98" spans="1:31" s="161" customFormat="1" ht="19.899999999999999" customHeight="1">
      <c r="A98" s="260"/>
      <c r="B98" s="261"/>
      <c r="C98" s="260"/>
      <c r="D98" s="262" t="s">
        <v>97</v>
      </c>
      <c r="E98" s="263"/>
      <c r="F98" s="263"/>
      <c r="G98" s="263"/>
      <c r="H98" s="263"/>
      <c r="I98" s="263"/>
      <c r="J98" s="264">
        <f>J165</f>
        <v>0</v>
      </c>
      <c r="K98" s="260"/>
      <c r="L98" s="162"/>
    </row>
    <row r="99" spans="1:31" s="161" customFormat="1" ht="19.899999999999999" customHeight="1">
      <c r="A99" s="260"/>
      <c r="B99" s="261"/>
      <c r="C99" s="260"/>
      <c r="D99" s="262" t="s">
        <v>98</v>
      </c>
      <c r="E99" s="263"/>
      <c r="F99" s="263"/>
      <c r="G99" s="263"/>
      <c r="H99" s="263"/>
      <c r="I99" s="263"/>
      <c r="J99" s="264">
        <f>J176</f>
        <v>0</v>
      </c>
      <c r="K99" s="260"/>
      <c r="L99" s="162"/>
    </row>
    <row r="100" spans="1:31" s="161" customFormat="1" ht="19.899999999999999" customHeight="1">
      <c r="A100" s="260"/>
      <c r="B100" s="261"/>
      <c r="C100" s="260"/>
      <c r="D100" s="262" t="s">
        <v>99</v>
      </c>
      <c r="E100" s="263"/>
      <c r="F100" s="263"/>
      <c r="G100" s="263"/>
      <c r="H100" s="263"/>
      <c r="I100" s="263"/>
      <c r="J100" s="264">
        <f>J207</f>
        <v>0</v>
      </c>
      <c r="K100" s="260"/>
      <c r="L100" s="162"/>
    </row>
    <row r="101" spans="1:31" s="161" customFormat="1" ht="19.899999999999999" customHeight="1">
      <c r="A101" s="260"/>
      <c r="B101" s="261"/>
      <c r="C101" s="260"/>
      <c r="D101" s="262" t="s">
        <v>100</v>
      </c>
      <c r="E101" s="263"/>
      <c r="F101" s="263"/>
      <c r="G101" s="263"/>
      <c r="H101" s="263"/>
      <c r="I101" s="263"/>
      <c r="J101" s="264">
        <f>J225</f>
        <v>0</v>
      </c>
      <c r="K101" s="260"/>
      <c r="L101" s="162"/>
    </row>
    <row r="102" spans="1:31" s="159" customFormat="1" ht="24.95" customHeight="1">
      <c r="A102" s="255"/>
      <c r="B102" s="256"/>
      <c r="C102" s="255"/>
      <c r="D102" s="257" t="s">
        <v>101</v>
      </c>
      <c r="E102" s="258"/>
      <c r="F102" s="258"/>
      <c r="G102" s="258"/>
      <c r="H102" s="258"/>
      <c r="I102" s="258"/>
      <c r="J102" s="259">
        <f>J227</f>
        <v>0</v>
      </c>
      <c r="K102" s="255"/>
      <c r="L102" s="160"/>
    </row>
    <row r="103" spans="1:31" s="161" customFormat="1" ht="19.899999999999999" customHeight="1">
      <c r="A103" s="260"/>
      <c r="B103" s="261"/>
      <c r="C103" s="260"/>
      <c r="D103" s="262" t="s">
        <v>102</v>
      </c>
      <c r="E103" s="263"/>
      <c r="F103" s="263"/>
      <c r="G103" s="263"/>
      <c r="H103" s="263"/>
      <c r="I103" s="263"/>
      <c r="J103" s="264">
        <f>J228</f>
        <v>0</v>
      </c>
      <c r="K103" s="260"/>
      <c r="L103" s="162"/>
    </row>
    <row r="104" spans="1:31" s="161" customFormat="1" ht="19.899999999999999" customHeight="1">
      <c r="A104" s="260"/>
      <c r="B104" s="261"/>
      <c r="C104" s="260"/>
      <c r="D104" s="262" t="s">
        <v>103</v>
      </c>
      <c r="E104" s="263"/>
      <c r="F104" s="263"/>
      <c r="G104" s="263"/>
      <c r="H104" s="263"/>
      <c r="I104" s="263"/>
      <c r="J104" s="264">
        <f>J230</f>
        <v>0</v>
      </c>
      <c r="K104" s="260"/>
      <c r="L104" s="162"/>
    </row>
    <row r="105" spans="1:31" s="151" customFormat="1" ht="21.75" customHeight="1">
      <c r="A105" s="214"/>
      <c r="B105" s="215"/>
      <c r="C105" s="214"/>
      <c r="D105" s="214"/>
      <c r="E105" s="214"/>
      <c r="F105" s="214"/>
      <c r="G105" s="214"/>
      <c r="H105" s="214"/>
      <c r="I105" s="214"/>
      <c r="J105" s="214"/>
      <c r="K105" s="214"/>
      <c r="L105" s="150"/>
      <c r="S105" s="148"/>
      <c r="T105" s="148"/>
      <c r="U105" s="148"/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</row>
    <row r="106" spans="1:31" s="151" customFormat="1" ht="6.95" customHeight="1">
      <c r="A106" s="214"/>
      <c r="B106" s="247"/>
      <c r="C106" s="248"/>
      <c r="D106" s="248"/>
      <c r="E106" s="248"/>
      <c r="F106" s="248"/>
      <c r="G106" s="248"/>
      <c r="H106" s="248"/>
      <c r="I106" s="248"/>
      <c r="J106" s="248"/>
      <c r="K106" s="248"/>
      <c r="L106" s="150"/>
      <c r="S106" s="148"/>
      <c r="T106" s="148"/>
      <c r="U106" s="148"/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</row>
    <row r="107" spans="1:31">
      <c r="A107" s="209"/>
      <c r="B107" s="209"/>
      <c r="C107" s="209"/>
      <c r="D107" s="209"/>
      <c r="E107" s="209"/>
      <c r="F107" s="209"/>
      <c r="G107" s="209"/>
      <c r="H107" s="209"/>
      <c r="I107" s="209"/>
      <c r="J107" s="209"/>
      <c r="K107" s="209"/>
    </row>
    <row r="108" spans="1:31">
      <c r="A108" s="209"/>
      <c r="B108" s="209"/>
      <c r="C108" s="209"/>
      <c r="D108" s="209"/>
      <c r="E108" s="209"/>
      <c r="F108" s="209"/>
      <c r="G108" s="209"/>
      <c r="H108" s="209"/>
      <c r="I108" s="209"/>
      <c r="J108" s="209"/>
      <c r="K108" s="209"/>
    </row>
    <row r="109" spans="1:31">
      <c r="A109" s="209"/>
      <c r="B109" s="209"/>
      <c r="C109" s="209"/>
      <c r="D109" s="209"/>
      <c r="E109" s="209"/>
      <c r="F109" s="209"/>
      <c r="G109" s="209"/>
      <c r="H109" s="209"/>
      <c r="I109" s="209"/>
      <c r="J109" s="209"/>
      <c r="K109" s="209"/>
    </row>
    <row r="110" spans="1:31" s="151" customFormat="1" ht="6.95" customHeight="1">
      <c r="A110" s="214"/>
      <c r="B110" s="249"/>
      <c r="C110" s="250"/>
      <c r="D110" s="250"/>
      <c r="E110" s="250"/>
      <c r="F110" s="250"/>
      <c r="G110" s="250"/>
      <c r="H110" s="250"/>
      <c r="I110" s="250"/>
      <c r="J110" s="250"/>
      <c r="K110" s="250"/>
      <c r="L110" s="150"/>
      <c r="S110" s="148"/>
      <c r="T110" s="148"/>
      <c r="U110" s="148"/>
      <c r="V110" s="148"/>
      <c r="W110" s="148"/>
      <c r="X110" s="148"/>
      <c r="Y110" s="148"/>
      <c r="Z110" s="148"/>
      <c r="AA110" s="148"/>
      <c r="AB110" s="148"/>
      <c r="AC110" s="148"/>
      <c r="AD110" s="148"/>
      <c r="AE110" s="148"/>
    </row>
    <row r="111" spans="1:31" s="151" customFormat="1" ht="24.95" customHeight="1">
      <c r="A111" s="214"/>
      <c r="B111" s="215"/>
      <c r="C111" s="213" t="s">
        <v>104</v>
      </c>
      <c r="D111" s="214"/>
      <c r="E111" s="214"/>
      <c r="F111" s="214"/>
      <c r="G111" s="214"/>
      <c r="H111" s="214"/>
      <c r="I111" s="214"/>
      <c r="J111" s="214"/>
      <c r="K111" s="214"/>
      <c r="L111" s="150"/>
      <c r="S111" s="148"/>
      <c r="T111" s="148"/>
      <c r="U111" s="148"/>
      <c r="V111" s="148"/>
      <c r="W111" s="148"/>
      <c r="X111" s="148"/>
      <c r="Y111" s="148"/>
      <c r="Z111" s="148"/>
      <c r="AA111" s="148"/>
      <c r="AB111" s="148"/>
      <c r="AC111" s="148"/>
      <c r="AD111" s="148"/>
      <c r="AE111" s="148"/>
    </row>
    <row r="112" spans="1:31" s="151" customFormat="1" ht="6.95" customHeight="1">
      <c r="A112" s="214"/>
      <c r="B112" s="215"/>
      <c r="C112" s="214"/>
      <c r="D112" s="214"/>
      <c r="E112" s="214"/>
      <c r="F112" s="214"/>
      <c r="G112" s="214"/>
      <c r="H112" s="214"/>
      <c r="I112" s="214"/>
      <c r="J112" s="214"/>
      <c r="K112" s="214"/>
      <c r="L112" s="150"/>
      <c r="S112" s="148"/>
      <c r="T112" s="148"/>
      <c r="U112" s="148"/>
      <c r="V112" s="148"/>
      <c r="W112" s="148"/>
      <c r="X112" s="148"/>
      <c r="Y112" s="148"/>
      <c r="Z112" s="148"/>
      <c r="AA112" s="148"/>
      <c r="AB112" s="148"/>
      <c r="AC112" s="148"/>
      <c r="AD112" s="148"/>
      <c r="AE112" s="148"/>
    </row>
    <row r="113" spans="1:65" s="151" customFormat="1" ht="12" customHeight="1">
      <c r="A113" s="214"/>
      <c r="B113" s="215"/>
      <c r="C113" s="216" t="s">
        <v>16</v>
      </c>
      <c r="D113" s="214"/>
      <c r="E113" s="214"/>
      <c r="F113" s="214"/>
      <c r="G113" s="214"/>
      <c r="H113" s="214"/>
      <c r="I113" s="214"/>
      <c r="J113" s="214"/>
      <c r="K113" s="214"/>
      <c r="L113" s="150"/>
      <c r="S113" s="148"/>
      <c r="T113" s="148"/>
      <c r="U113" s="148"/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/>
    </row>
    <row r="114" spans="1:65" s="151" customFormat="1" ht="16.5" customHeight="1">
      <c r="A114" s="214"/>
      <c r="B114" s="215"/>
      <c r="C114" s="214"/>
      <c r="D114" s="214"/>
      <c r="E114" s="217" t="str">
        <f>E7</f>
        <v>Chodník Blahoslavova ( pravá od Husovy)</v>
      </c>
      <c r="F114" s="218"/>
      <c r="G114" s="218"/>
      <c r="H114" s="218"/>
      <c r="I114" s="214"/>
      <c r="J114" s="214"/>
      <c r="K114" s="214"/>
      <c r="L114" s="150"/>
      <c r="S114" s="148"/>
      <c r="T114" s="148"/>
      <c r="U114" s="148"/>
      <c r="V114" s="148"/>
      <c r="W114" s="148"/>
      <c r="X114" s="148"/>
      <c r="Y114" s="148"/>
      <c r="Z114" s="148"/>
      <c r="AA114" s="148"/>
      <c r="AB114" s="148"/>
      <c r="AC114" s="148"/>
      <c r="AD114" s="148"/>
      <c r="AE114" s="148"/>
    </row>
    <row r="115" spans="1:65" s="151" customFormat="1" ht="6.95" customHeight="1">
      <c r="A115" s="214"/>
      <c r="B115" s="215"/>
      <c r="C115" s="214"/>
      <c r="D115" s="214"/>
      <c r="E115" s="214"/>
      <c r="F115" s="214"/>
      <c r="G115" s="214"/>
      <c r="H115" s="214"/>
      <c r="I115" s="214"/>
      <c r="J115" s="214"/>
      <c r="K115" s="214"/>
      <c r="L115" s="150"/>
      <c r="S115" s="148"/>
      <c r="T115" s="148"/>
      <c r="U115" s="148"/>
      <c r="V115" s="148"/>
      <c r="W115" s="148"/>
      <c r="X115" s="148"/>
      <c r="Y115" s="148"/>
      <c r="Z115" s="148"/>
      <c r="AA115" s="148"/>
      <c r="AB115" s="148"/>
      <c r="AC115" s="148"/>
      <c r="AD115" s="148"/>
      <c r="AE115" s="148"/>
    </row>
    <row r="116" spans="1:65" s="151" customFormat="1" ht="12" customHeight="1">
      <c r="A116" s="214"/>
      <c r="B116" s="215"/>
      <c r="C116" s="216" t="s">
        <v>20</v>
      </c>
      <c r="D116" s="214"/>
      <c r="E116" s="214"/>
      <c r="F116" s="219" t="str">
        <f>F10</f>
        <v>Valašské Meziříčí</v>
      </c>
      <c r="G116" s="214"/>
      <c r="H116" s="214"/>
      <c r="I116" s="216" t="s">
        <v>22</v>
      </c>
      <c r="J116" s="220" t="str">
        <f>IF(J10="","",J10)</f>
        <v>13. 2. 2025</v>
      </c>
      <c r="K116" s="214"/>
      <c r="L116" s="150"/>
      <c r="S116" s="148"/>
      <c r="T116" s="148"/>
      <c r="U116" s="148"/>
      <c r="V116" s="148"/>
      <c r="W116" s="148"/>
      <c r="X116" s="148"/>
      <c r="Y116" s="148"/>
      <c r="Z116" s="148"/>
      <c r="AA116" s="148"/>
      <c r="AB116" s="148"/>
      <c r="AC116" s="148"/>
      <c r="AD116" s="148"/>
      <c r="AE116" s="148"/>
    </row>
    <row r="117" spans="1:65" s="151" customFormat="1" ht="6.95" customHeight="1">
      <c r="A117" s="214"/>
      <c r="B117" s="215"/>
      <c r="C117" s="214"/>
      <c r="D117" s="214"/>
      <c r="E117" s="214"/>
      <c r="F117" s="214"/>
      <c r="G117" s="214"/>
      <c r="H117" s="214"/>
      <c r="I117" s="214"/>
      <c r="J117" s="214"/>
      <c r="K117" s="214"/>
      <c r="L117" s="150"/>
      <c r="S117" s="148"/>
      <c r="T117" s="148"/>
      <c r="U117" s="148"/>
      <c r="V117" s="148"/>
      <c r="W117" s="148"/>
      <c r="X117" s="148"/>
      <c r="Y117" s="148"/>
      <c r="Z117" s="148"/>
      <c r="AA117" s="148"/>
      <c r="AB117" s="148"/>
      <c r="AC117" s="148"/>
      <c r="AD117" s="148"/>
      <c r="AE117" s="148"/>
    </row>
    <row r="118" spans="1:65" s="151" customFormat="1" ht="15.2" customHeight="1">
      <c r="A118" s="214"/>
      <c r="B118" s="215"/>
      <c r="C118" s="216" t="s">
        <v>24</v>
      </c>
      <c r="D118" s="214"/>
      <c r="E118" s="214"/>
      <c r="F118" s="219" t="str">
        <f>E13</f>
        <v>Město Valašské Meziříčí</v>
      </c>
      <c r="G118" s="214"/>
      <c r="H118" s="214"/>
      <c r="I118" s="216" t="s">
        <v>30</v>
      </c>
      <c r="J118" s="251" t="str">
        <f>E19</f>
        <v xml:space="preserve"> </v>
      </c>
      <c r="K118" s="214"/>
      <c r="L118" s="150"/>
      <c r="S118" s="148"/>
      <c r="T118" s="148"/>
      <c r="U118" s="148"/>
      <c r="V118" s="148"/>
      <c r="W118" s="148"/>
      <c r="X118" s="148"/>
      <c r="Y118" s="148"/>
      <c r="Z118" s="148"/>
      <c r="AA118" s="148"/>
      <c r="AB118" s="148"/>
      <c r="AC118" s="148"/>
      <c r="AD118" s="148"/>
      <c r="AE118" s="148"/>
    </row>
    <row r="119" spans="1:65" s="151" customFormat="1" ht="15.2" customHeight="1">
      <c r="A119" s="214"/>
      <c r="B119" s="215"/>
      <c r="C119" s="216" t="s">
        <v>28</v>
      </c>
      <c r="D119" s="214"/>
      <c r="E119" s="214"/>
      <c r="F119" s="219" t="str">
        <f>IF(E16="","",E16)</f>
        <v>Vyplň údaj</v>
      </c>
      <c r="G119" s="214"/>
      <c r="H119" s="214"/>
      <c r="I119" s="216" t="s">
        <v>33</v>
      </c>
      <c r="J119" s="251" t="str">
        <f>E22</f>
        <v>Fajfrová Irena</v>
      </c>
      <c r="K119" s="214"/>
      <c r="L119" s="150"/>
      <c r="S119" s="148"/>
      <c r="T119" s="148"/>
      <c r="U119" s="148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</row>
    <row r="120" spans="1:65" s="151" customFormat="1" ht="10.35" customHeight="1">
      <c r="A120" s="214"/>
      <c r="B120" s="215"/>
      <c r="C120" s="214"/>
      <c r="D120" s="214"/>
      <c r="E120" s="214"/>
      <c r="F120" s="214"/>
      <c r="G120" s="214"/>
      <c r="H120" s="214"/>
      <c r="I120" s="214"/>
      <c r="J120" s="214"/>
      <c r="K120" s="214"/>
      <c r="L120" s="150"/>
      <c r="S120" s="148"/>
      <c r="T120" s="148"/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pans="1:65" s="168" customFormat="1" ht="29.25" customHeight="1">
      <c r="A121" s="265"/>
      <c r="B121" s="266"/>
      <c r="C121" s="267" t="s">
        <v>105</v>
      </c>
      <c r="D121" s="268" t="s">
        <v>61</v>
      </c>
      <c r="E121" s="268" t="s">
        <v>57</v>
      </c>
      <c r="F121" s="268" t="s">
        <v>58</v>
      </c>
      <c r="G121" s="268" t="s">
        <v>106</v>
      </c>
      <c r="H121" s="268" t="s">
        <v>107</v>
      </c>
      <c r="I121" s="268" t="s">
        <v>108</v>
      </c>
      <c r="J121" s="268" t="s">
        <v>91</v>
      </c>
      <c r="K121" s="269" t="s">
        <v>109</v>
      </c>
      <c r="L121" s="164"/>
      <c r="M121" s="165" t="s">
        <v>1</v>
      </c>
      <c r="N121" s="166" t="s">
        <v>40</v>
      </c>
      <c r="O121" s="166" t="s">
        <v>110</v>
      </c>
      <c r="P121" s="166" t="s">
        <v>111</v>
      </c>
      <c r="Q121" s="166" t="s">
        <v>112</v>
      </c>
      <c r="R121" s="166" t="s">
        <v>113</v>
      </c>
      <c r="S121" s="166" t="s">
        <v>114</v>
      </c>
      <c r="T121" s="167" t="s">
        <v>115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151" customFormat="1" ht="22.9" customHeight="1">
      <c r="A122" s="214"/>
      <c r="B122" s="215"/>
      <c r="C122" s="270" t="s">
        <v>116</v>
      </c>
      <c r="D122" s="214"/>
      <c r="E122" s="214"/>
      <c r="F122" s="214"/>
      <c r="G122" s="214"/>
      <c r="H122" s="214"/>
      <c r="I122" s="214"/>
      <c r="J122" s="271">
        <f>BK122</f>
        <v>0</v>
      </c>
      <c r="K122" s="214"/>
      <c r="L122" s="84"/>
      <c r="M122" s="169"/>
      <c r="N122" s="170"/>
      <c r="O122" s="156"/>
      <c r="P122" s="171">
        <f>P123+P227</f>
        <v>0</v>
      </c>
      <c r="Q122" s="156"/>
      <c r="R122" s="171">
        <f>R123+R227</f>
        <v>245.29866039999999</v>
      </c>
      <c r="S122" s="156"/>
      <c r="T122" s="172">
        <f>T123+T227</f>
        <v>224.07799999999997</v>
      </c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  <c r="AT122" s="144" t="s">
        <v>75</v>
      </c>
      <c r="AU122" s="144" t="s">
        <v>93</v>
      </c>
      <c r="BK122" s="173">
        <f>BK123+BK227</f>
        <v>0</v>
      </c>
    </row>
    <row r="123" spans="1:65" s="83" customFormat="1" ht="25.9" customHeight="1">
      <c r="A123" s="272"/>
      <c r="B123" s="273"/>
      <c r="C123" s="272"/>
      <c r="D123" s="274" t="s">
        <v>75</v>
      </c>
      <c r="E123" s="275" t="s">
        <v>117</v>
      </c>
      <c r="F123" s="275" t="s">
        <v>118</v>
      </c>
      <c r="G123" s="272"/>
      <c r="H123" s="272"/>
      <c r="I123" s="272"/>
      <c r="J123" s="276">
        <f>BK123</f>
        <v>0</v>
      </c>
      <c r="K123" s="272"/>
      <c r="L123" s="174"/>
      <c r="M123" s="176"/>
      <c r="N123" s="177"/>
      <c r="O123" s="177"/>
      <c r="P123" s="178">
        <f>P124+P133+P165+P176+P207+P225</f>
        <v>0</v>
      </c>
      <c r="Q123" s="177"/>
      <c r="R123" s="178">
        <f>R124+R133+R165+R176+R207+R225</f>
        <v>245.29866039999999</v>
      </c>
      <c r="S123" s="177"/>
      <c r="T123" s="179">
        <f>T124+T133+T165+T176+T207+T225</f>
        <v>224.07799999999997</v>
      </c>
      <c r="AR123" s="175" t="s">
        <v>81</v>
      </c>
      <c r="AT123" s="180" t="s">
        <v>75</v>
      </c>
      <c r="AU123" s="180" t="s">
        <v>76</v>
      </c>
      <c r="AY123" s="175" t="s">
        <v>119</v>
      </c>
      <c r="BK123" s="181">
        <f>BK124+BK133+BK165+BK176+BK207+BK225</f>
        <v>0</v>
      </c>
    </row>
    <row r="124" spans="1:65" s="83" customFormat="1" ht="22.9" customHeight="1">
      <c r="A124" s="272"/>
      <c r="B124" s="273"/>
      <c r="C124" s="272"/>
      <c r="D124" s="274" t="s">
        <v>75</v>
      </c>
      <c r="E124" s="277" t="s">
        <v>81</v>
      </c>
      <c r="F124" s="277" t="s">
        <v>120</v>
      </c>
      <c r="G124" s="272"/>
      <c r="H124" s="272"/>
      <c r="I124" s="272"/>
      <c r="J124" s="278">
        <f>BK124</f>
        <v>0</v>
      </c>
      <c r="K124" s="272"/>
      <c r="L124" s="174"/>
      <c r="M124" s="176"/>
      <c r="N124" s="177"/>
      <c r="O124" s="177"/>
      <c r="P124" s="178">
        <f>SUM(P125:P132)</f>
        <v>0</v>
      </c>
      <c r="Q124" s="177"/>
      <c r="R124" s="178">
        <f>SUM(R125:R132)</f>
        <v>0.10920000000000001</v>
      </c>
      <c r="S124" s="177"/>
      <c r="T124" s="179">
        <f>SUM(T125:T132)</f>
        <v>222.91399999999999</v>
      </c>
      <c r="AR124" s="175" t="s">
        <v>81</v>
      </c>
      <c r="AT124" s="180" t="s">
        <v>75</v>
      </c>
      <c r="AU124" s="180" t="s">
        <v>81</v>
      </c>
      <c r="AY124" s="175" t="s">
        <v>119</v>
      </c>
      <c r="BK124" s="181">
        <f>SUM(BK125:BK132)</f>
        <v>0</v>
      </c>
    </row>
    <row r="125" spans="1:65" s="151" customFormat="1" ht="33" customHeight="1">
      <c r="A125" s="214"/>
      <c r="B125" s="215"/>
      <c r="C125" s="279" t="s">
        <v>81</v>
      </c>
      <c r="D125" s="279" t="s">
        <v>121</v>
      </c>
      <c r="E125" s="280" t="s">
        <v>122</v>
      </c>
      <c r="F125" s="281" t="s">
        <v>123</v>
      </c>
      <c r="G125" s="282" t="s">
        <v>124</v>
      </c>
      <c r="H125" s="283">
        <v>290</v>
      </c>
      <c r="I125" s="85"/>
      <c r="J125" s="304">
        <f>ROUND(I125*H125,2)</f>
        <v>0</v>
      </c>
      <c r="K125" s="281" t="s">
        <v>125</v>
      </c>
      <c r="L125" s="84"/>
      <c r="M125" s="86" t="s">
        <v>1</v>
      </c>
      <c r="N125" s="182" t="s">
        <v>41</v>
      </c>
      <c r="O125" s="183"/>
      <c r="P125" s="184">
        <f>O125*H125</f>
        <v>0</v>
      </c>
      <c r="Q125" s="184">
        <v>0</v>
      </c>
      <c r="R125" s="184">
        <f>Q125*H125</f>
        <v>0</v>
      </c>
      <c r="S125" s="184">
        <v>0.255</v>
      </c>
      <c r="T125" s="185">
        <f>S125*H125</f>
        <v>73.95</v>
      </c>
      <c r="U125" s="148"/>
      <c r="V125" s="148"/>
      <c r="W125" s="148"/>
      <c r="X125" s="148"/>
      <c r="Y125" s="148"/>
      <c r="Z125" s="148"/>
      <c r="AA125" s="148"/>
      <c r="AB125" s="148"/>
      <c r="AC125" s="148"/>
      <c r="AD125" s="148"/>
      <c r="AE125" s="148"/>
      <c r="AR125" s="186" t="s">
        <v>126</v>
      </c>
      <c r="AT125" s="186" t="s">
        <v>121</v>
      </c>
      <c r="AU125" s="186" t="s">
        <v>85</v>
      </c>
      <c r="AY125" s="144" t="s">
        <v>119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44" t="s">
        <v>81</v>
      </c>
      <c r="BK125" s="187">
        <f>ROUND(I125*H125,2)</f>
        <v>0</v>
      </c>
      <c r="BL125" s="144" t="s">
        <v>126</v>
      </c>
      <c r="BM125" s="186" t="s">
        <v>127</v>
      </c>
    </row>
    <row r="126" spans="1:65" s="87" customFormat="1" ht="11.25">
      <c r="A126" s="284"/>
      <c r="B126" s="285"/>
      <c r="C126" s="284"/>
      <c r="D126" s="286" t="s">
        <v>128</v>
      </c>
      <c r="E126" s="287" t="s">
        <v>1</v>
      </c>
      <c r="F126" s="288" t="s">
        <v>129</v>
      </c>
      <c r="G126" s="284"/>
      <c r="H126" s="289">
        <v>290</v>
      </c>
      <c r="J126" s="284"/>
      <c r="K126" s="284"/>
      <c r="L126" s="188"/>
      <c r="M126" s="190"/>
      <c r="N126" s="191"/>
      <c r="O126" s="191"/>
      <c r="P126" s="191"/>
      <c r="Q126" s="191"/>
      <c r="R126" s="191"/>
      <c r="S126" s="191"/>
      <c r="T126" s="192"/>
      <c r="AT126" s="189" t="s">
        <v>128</v>
      </c>
      <c r="AU126" s="189" t="s">
        <v>85</v>
      </c>
      <c r="AV126" s="87" t="s">
        <v>85</v>
      </c>
      <c r="AW126" s="87" t="s">
        <v>32</v>
      </c>
      <c r="AX126" s="87" t="s">
        <v>81</v>
      </c>
      <c r="AY126" s="189" t="s">
        <v>119</v>
      </c>
    </row>
    <row r="127" spans="1:65" s="151" customFormat="1" ht="24.2" customHeight="1">
      <c r="A127" s="214"/>
      <c r="B127" s="215"/>
      <c r="C127" s="279" t="s">
        <v>130</v>
      </c>
      <c r="D127" s="279" t="s">
        <v>121</v>
      </c>
      <c r="E127" s="280" t="s">
        <v>131</v>
      </c>
      <c r="F127" s="281" t="s">
        <v>132</v>
      </c>
      <c r="G127" s="282" t="s">
        <v>124</v>
      </c>
      <c r="H127" s="283">
        <v>118</v>
      </c>
      <c r="I127" s="85"/>
      <c r="J127" s="304">
        <f t="shared" ref="J127:J132" si="0">ROUND(I127*H127,2)</f>
        <v>0</v>
      </c>
      <c r="K127" s="281" t="s">
        <v>125</v>
      </c>
      <c r="L127" s="84"/>
      <c r="M127" s="86" t="s">
        <v>1</v>
      </c>
      <c r="N127" s="182" t="s">
        <v>41</v>
      </c>
      <c r="O127" s="183"/>
      <c r="P127" s="184">
        <f t="shared" ref="P127:P132" si="1">O127*H127</f>
        <v>0</v>
      </c>
      <c r="Q127" s="184">
        <v>0</v>
      </c>
      <c r="R127" s="184">
        <f t="shared" ref="R127:R132" si="2">Q127*H127</f>
        <v>0</v>
      </c>
      <c r="S127" s="184">
        <v>9.8000000000000004E-2</v>
      </c>
      <c r="T127" s="185">
        <f t="shared" ref="T127:T132" si="3">S127*H127</f>
        <v>11.564</v>
      </c>
      <c r="U127" s="148"/>
      <c r="V127" s="148"/>
      <c r="W127" s="148"/>
      <c r="X127" s="148"/>
      <c r="Y127" s="148"/>
      <c r="Z127" s="148"/>
      <c r="AA127" s="148"/>
      <c r="AB127" s="148"/>
      <c r="AC127" s="148"/>
      <c r="AD127" s="148"/>
      <c r="AE127" s="148"/>
      <c r="AR127" s="186" t="s">
        <v>126</v>
      </c>
      <c r="AT127" s="186" t="s">
        <v>121</v>
      </c>
      <c r="AU127" s="186" t="s">
        <v>85</v>
      </c>
      <c r="AY127" s="144" t="s">
        <v>119</v>
      </c>
      <c r="BE127" s="187">
        <f t="shared" ref="BE127:BE132" si="4">IF(N127="základní",J127,0)</f>
        <v>0</v>
      </c>
      <c r="BF127" s="187">
        <f t="shared" ref="BF127:BF132" si="5">IF(N127="snížená",J127,0)</f>
        <v>0</v>
      </c>
      <c r="BG127" s="187">
        <f t="shared" ref="BG127:BG132" si="6">IF(N127="zákl. přenesená",J127,0)</f>
        <v>0</v>
      </c>
      <c r="BH127" s="187">
        <f t="shared" ref="BH127:BH132" si="7">IF(N127="sníž. přenesená",J127,0)</f>
        <v>0</v>
      </c>
      <c r="BI127" s="187">
        <f t="shared" ref="BI127:BI132" si="8">IF(N127="nulová",J127,0)</f>
        <v>0</v>
      </c>
      <c r="BJ127" s="144" t="s">
        <v>81</v>
      </c>
      <c r="BK127" s="187">
        <f t="shared" ref="BK127:BK132" si="9">ROUND(I127*H127,2)</f>
        <v>0</v>
      </c>
      <c r="BL127" s="144" t="s">
        <v>126</v>
      </c>
      <c r="BM127" s="186" t="s">
        <v>133</v>
      </c>
    </row>
    <row r="128" spans="1:65" s="151" customFormat="1" ht="24.2" customHeight="1">
      <c r="A128" s="214"/>
      <c r="B128" s="215"/>
      <c r="C128" s="279" t="s">
        <v>85</v>
      </c>
      <c r="D128" s="279" t="s">
        <v>121</v>
      </c>
      <c r="E128" s="280" t="s">
        <v>134</v>
      </c>
      <c r="F128" s="281" t="s">
        <v>135</v>
      </c>
      <c r="G128" s="282" t="s">
        <v>124</v>
      </c>
      <c r="H128" s="283">
        <v>290</v>
      </c>
      <c r="I128" s="85"/>
      <c r="J128" s="304">
        <f t="shared" si="0"/>
        <v>0</v>
      </c>
      <c r="K128" s="281" t="s">
        <v>125</v>
      </c>
      <c r="L128" s="84"/>
      <c r="M128" s="86" t="s">
        <v>1</v>
      </c>
      <c r="N128" s="182" t="s">
        <v>41</v>
      </c>
      <c r="O128" s="183"/>
      <c r="P128" s="184">
        <f t="shared" si="1"/>
        <v>0</v>
      </c>
      <c r="Q128" s="184">
        <v>0</v>
      </c>
      <c r="R128" s="184">
        <f t="shared" si="2"/>
        <v>0</v>
      </c>
      <c r="S128" s="184">
        <v>0.28999999999999998</v>
      </c>
      <c r="T128" s="185">
        <f t="shared" si="3"/>
        <v>84.1</v>
      </c>
      <c r="U128" s="148"/>
      <c r="V128" s="148"/>
      <c r="W128" s="148"/>
      <c r="X128" s="148"/>
      <c r="Y128" s="148"/>
      <c r="Z128" s="148"/>
      <c r="AA128" s="148"/>
      <c r="AB128" s="148"/>
      <c r="AC128" s="148"/>
      <c r="AD128" s="148"/>
      <c r="AE128" s="148"/>
      <c r="AR128" s="186" t="s">
        <v>126</v>
      </c>
      <c r="AT128" s="186" t="s">
        <v>121</v>
      </c>
      <c r="AU128" s="186" t="s">
        <v>85</v>
      </c>
      <c r="AY128" s="144" t="s">
        <v>119</v>
      </c>
      <c r="BE128" s="187">
        <f t="shared" si="4"/>
        <v>0</v>
      </c>
      <c r="BF128" s="187">
        <f t="shared" si="5"/>
        <v>0</v>
      </c>
      <c r="BG128" s="187">
        <f t="shared" si="6"/>
        <v>0</v>
      </c>
      <c r="BH128" s="187">
        <f t="shared" si="7"/>
        <v>0</v>
      </c>
      <c r="BI128" s="187">
        <f t="shared" si="8"/>
        <v>0</v>
      </c>
      <c r="BJ128" s="144" t="s">
        <v>81</v>
      </c>
      <c r="BK128" s="187">
        <f t="shared" si="9"/>
        <v>0</v>
      </c>
      <c r="BL128" s="144" t="s">
        <v>126</v>
      </c>
      <c r="BM128" s="186" t="s">
        <v>136</v>
      </c>
    </row>
    <row r="129" spans="1:65" s="151" customFormat="1" ht="16.5" customHeight="1">
      <c r="A129" s="214"/>
      <c r="B129" s="215"/>
      <c r="C129" s="279" t="s">
        <v>126</v>
      </c>
      <c r="D129" s="279" t="s">
        <v>121</v>
      </c>
      <c r="E129" s="280" t="s">
        <v>137</v>
      </c>
      <c r="F129" s="281" t="s">
        <v>138</v>
      </c>
      <c r="G129" s="282" t="s">
        <v>139</v>
      </c>
      <c r="H129" s="283">
        <v>260</v>
      </c>
      <c r="I129" s="85"/>
      <c r="J129" s="304">
        <f t="shared" si="0"/>
        <v>0</v>
      </c>
      <c r="K129" s="281" t="s">
        <v>125</v>
      </c>
      <c r="L129" s="84"/>
      <c r="M129" s="86" t="s">
        <v>1</v>
      </c>
      <c r="N129" s="182" t="s">
        <v>41</v>
      </c>
      <c r="O129" s="183"/>
      <c r="P129" s="184">
        <f t="shared" si="1"/>
        <v>0</v>
      </c>
      <c r="Q129" s="184">
        <v>0</v>
      </c>
      <c r="R129" s="184">
        <f t="shared" si="2"/>
        <v>0</v>
      </c>
      <c r="S129" s="184">
        <v>0.20499999999999999</v>
      </c>
      <c r="T129" s="185">
        <f t="shared" si="3"/>
        <v>53.3</v>
      </c>
      <c r="U129" s="148"/>
      <c r="V129" s="148"/>
      <c r="W129" s="148"/>
      <c r="X129" s="148"/>
      <c r="Y129" s="148"/>
      <c r="Z129" s="148"/>
      <c r="AA129" s="148"/>
      <c r="AB129" s="148"/>
      <c r="AC129" s="148"/>
      <c r="AD129" s="148"/>
      <c r="AE129" s="148"/>
      <c r="AR129" s="186" t="s">
        <v>126</v>
      </c>
      <c r="AT129" s="186" t="s">
        <v>121</v>
      </c>
      <c r="AU129" s="186" t="s">
        <v>85</v>
      </c>
      <c r="AY129" s="144" t="s">
        <v>119</v>
      </c>
      <c r="BE129" s="187">
        <f t="shared" si="4"/>
        <v>0</v>
      </c>
      <c r="BF129" s="187">
        <f t="shared" si="5"/>
        <v>0</v>
      </c>
      <c r="BG129" s="187">
        <f t="shared" si="6"/>
        <v>0</v>
      </c>
      <c r="BH129" s="187">
        <f t="shared" si="7"/>
        <v>0</v>
      </c>
      <c r="BI129" s="187">
        <f t="shared" si="8"/>
        <v>0</v>
      </c>
      <c r="BJ129" s="144" t="s">
        <v>81</v>
      </c>
      <c r="BK129" s="187">
        <f t="shared" si="9"/>
        <v>0</v>
      </c>
      <c r="BL129" s="144" t="s">
        <v>126</v>
      </c>
      <c r="BM129" s="186" t="s">
        <v>140</v>
      </c>
    </row>
    <row r="130" spans="1:65" s="151" customFormat="1" ht="24.2" customHeight="1">
      <c r="A130" s="214"/>
      <c r="B130" s="215"/>
      <c r="C130" s="279" t="s">
        <v>141</v>
      </c>
      <c r="D130" s="279" t="s">
        <v>121</v>
      </c>
      <c r="E130" s="280" t="s">
        <v>142</v>
      </c>
      <c r="F130" s="281" t="s">
        <v>143</v>
      </c>
      <c r="G130" s="282" t="s">
        <v>139</v>
      </c>
      <c r="H130" s="283">
        <v>260</v>
      </c>
      <c r="I130" s="85"/>
      <c r="J130" s="304">
        <f t="shared" si="0"/>
        <v>0</v>
      </c>
      <c r="K130" s="281" t="s">
        <v>125</v>
      </c>
      <c r="L130" s="84"/>
      <c r="M130" s="86" t="s">
        <v>1</v>
      </c>
      <c r="N130" s="182" t="s">
        <v>41</v>
      </c>
      <c r="O130" s="183"/>
      <c r="P130" s="184">
        <f t="shared" si="1"/>
        <v>0</v>
      </c>
      <c r="Q130" s="184">
        <v>4.2000000000000002E-4</v>
      </c>
      <c r="R130" s="184">
        <f t="shared" si="2"/>
        <v>0.10920000000000001</v>
      </c>
      <c r="S130" s="184">
        <v>0</v>
      </c>
      <c r="T130" s="185">
        <f t="shared" si="3"/>
        <v>0</v>
      </c>
      <c r="U130" s="148"/>
      <c r="V130" s="148"/>
      <c r="W130" s="148"/>
      <c r="X130" s="148"/>
      <c r="Y130" s="148"/>
      <c r="Z130" s="148"/>
      <c r="AA130" s="148"/>
      <c r="AB130" s="148"/>
      <c r="AC130" s="148"/>
      <c r="AD130" s="148"/>
      <c r="AE130" s="148"/>
      <c r="AR130" s="186" t="s">
        <v>126</v>
      </c>
      <c r="AT130" s="186" t="s">
        <v>121</v>
      </c>
      <c r="AU130" s="186" t="s">
        <v>85</v>
      </c>
      <c r="AY130" s="144" t="s">
        <v>119</v>
      </c>
      <c r="BE130" s="187">
        <f t="shared" si="4"/>
        <v>0</v>
      </c>
      <c r="BF130" s="187">
        <f t="shared" si="5"/>
        <v>0</v>
      </c>
      <c r="BG130" s="187">
        <f t="shared" si="6"/>
        <v>0</v>
      </c>
      <c r="BH130" s="187">
        <f t="shared" si="7"/>
        <v>0</v>
      </c>
      <c r="BI130" s="187">
        <f t="shared" si="8"/>
        <v>0</v>
      </c>
      <c r="BJ130" s="144" t="s">
        <v>81</v>
      </c>
      <c r="BK130" s="187">
        <f t="shared" si="9"/>
        <v>0</v>
      </c>
      <c r="BL130" s="144" t="s">
        <v>126</v>
      </c>
      <c r="BM130" s="186" t="s">
        <v>144</v>
      </c>
    </row>
    <row r="131" spans="1:65" s="151" customFormat="1" ht="24.2" customHeight="1">
      <c r="A131" s="214"/>
      <c r="B131" s="215"/>
      <c r="C131" s="279" t="s">
        <v>145</v>
      </c>
      <c r="D131" s="279" t="s">
        <v>121</v>
      </c>
      <c r="E131" s="280" t="s">
        <v>146</v>
      </c>
      <c r="F131" s="281" t="s">
        <v>147</v>
      </c>
      <c r="G131" s="282" t="s">
        <v>139</v>
      </c>
      <c r="H131" s="283">
        <v>260</v>
      </c>
      <c r="I131" s="85"/>
      <c r="J131" s="304">
        <f t="shared" si="0"/>
        <v>0</v>
      </c>
      <c r="K131" s="281" t="s">
        <v>125</v>
      </c>
      <c r="L131" s="84"/>
      <c r="M131" s="86" t="s">
        <v>1</v>
      </c>
      <c r="N131" s="182" t="s">
        <v>41</v>
      </c>
      <c r="O131" s="183"/>
      <c r="P131" s="184">
        <f t="shared" si="1"/>
        <v>0</v>
      </c>
      <c r="Q131" s="184">
        <v>0</v>
      </c>
      <c r="R131" s="184">
        <f t="shared" si="2"/>
        <v>0</v>
      </c>
      <c r="S131" s="184">
        <v>0</v>
      </c>
      <c r="T131" s="185">
        <f t="shared" si="3"/>
        <v>0</v>
      </c>
      <c r="U131" s="148"/>
      <c r="V131" s="148"/>
      <c r="W131" s="148"/>
      <c r="X131" s="148"/>
      <c r="Y131" s="148"/>
      <c r="Z131" s="148"/>
      <c r="AA131" s="148"/>
      <c r="AB131" s="148"/>
      <c r="AC131" s="148"/>
      <c r="AD131" s="148"/>
      <c r="AE131" s="148"/>
      <c r="AR131" s="186" t="s">
        <v>126</v>
      </c>
      <c r="AT131" s="186" t="s">
        <v>121</v>
      </c>
      <c r="AU131" s="186" t="s">
        <v>85</v>
      </c>
      <c r="AY131" s="144" t="s">
        <v>119</v>
      </c>
      <c r="BE131" s="187">
        <f t="shared" si="4"/>
        <v>0</v>
      </c>
      <c r="BF131" s="187">
        <f t="shared" si="5"/>
        <v>0</v>
      </c>
      <c r="BG131" s="187">
        <f t="shared" si="6"/>
        <v>0</v>
      </c>
      <c r="BH131" s="187">
        <f t="shared" si="7"/>
        <v>0</v>
      </c>
      <c r="BI131" s="187">
        <f t="shared" si="8"/>
        <v>0</v>
      </c>
      <c r="BJ131" s="144" t="s">
        <v>81</v>
      </c>
      <c r="BK131" s="187">
        <f t="shared" si="9"/>
        <v>0</v>
      </c>
      <c r="BL131" s="144" t="s">
        <v>126</v>
      </c>
      <c r="BM131" s="186" t="s">
        <v>148</v>
      </c>
    </row>
    <row r="132" spans="1:65" s="151" customFormat="1" ht="24.2" customHeight="1">
      <c r="A132" s="214"/>
      <c r="B132" s="215"/>
      <c r="C132" s="279" t="s">
        <v>149</v>
      </c>
      <c r="D132" s="279" t="s">
        <v>121</v>
      </c>
      <c r="E132" s="280" t="s">
        <v>150</v>
      </c>
      <c r="F132" s="281" t="s">
        <v>151</v>
      </c>
      <c r="G132" s="282" t="s">
        <v>124</v>
      </c>
      <c r="H132" s="283">
        <v>311</v>
      </c>
      <c r="I132" s="85"/>
      <c r="J132" s="304">
        <f t="shared" si="0"/>
        <v>0</v>
      </c>
      <c r="K132" s="281" t="s">
        <v>125</v>
      </c>
      <c r="L132" s="84"/>
      <c r="M132" s="86" t="s">
        <v>1</v>
      </c>
      <c r="N132" s="182" t="s">
        <v>41</v>
      </c>
      <c r="O132" s="183"/>
      <c r="P132" s="184">
        <f t="shared" si="1"/>
        <v>0</v>
      </c>
      <c r="Q132" s="184">
        <v>0</v>
      </c>
      <c r="R132" s="184">
        <f t="shared" si="2"/>
        <v>0</v>
      </c>
      <c r="S132" s="184">
        <v>0</v>
      </c>
      <c r="T132" s="185">
        <f t="shared" si="3"/>
        <v>0</v>
      </c>
      <c r="U132" s="148"/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/>
      <c r="AR132" s="186" t="s">
        <v>126</v>
      </c>
      <c r="AT132" s="186" t="s">
        <v>121</v>
      </c>
      <c r="AU132" s="186" t="s">
        <v>85</v>
      </c>
      <c r="AY132" s="144" t="s">
        <v>119</v>
      </c>
      <c r="BE132" s="187">
        <f t="shared" si="4"/>
        <v>0</v>
      </c>
      <c r="BF132" s="187">
        <f t="shared" si="5"/>
        <v>0</v>
      </c>
      <c r="BG132" s="187">
        <f t="shared" si="6"/>
        <v>0</v>
      </c>
      <c r="BH132" s="187">
        <f t="shared" si="7"/>
        <v>0</v>
      </c>
      <c r="BI132" s="187">
        <f t="shared" si="8"/>
        <v>0</v>
      </c>
      <c r="BJ132" s="144" t="s">
        <v>81</v>
      </c>
      <c r="BK132" s="187">
        <f t="shared" si="9"/>
        <v>0</v>
      </c>
      <c r="BL132" s="144" t="s">
        <v>126</v>
      </c>
      <c r="BM132" s="186" t="s">
        <v>152</v>
      </c>
    </row>
    <row r="133" spans="1:65" s="83" customFormat="1" ht="22.9" customHeight="1">
      <c r="A133" s="272"/>
      <c r="B133" s="273"/>
      <c r="C133" s="272"/>
      <c r="D133" s="274" t="s">
        <v>75</v>
      </c>
      <c r="E133" s="277" t="s">
        <v>141</v>
      </c>
      <c r="F133" s="277" t="s">
        <v>153</v>
      </c>
      <c r="G133" s="272"/>
      <c r="H133" s="272"/>
      <c r="J133" s="278">
        <f>BK133</f>
        <v>0</v>
      </c>
      <c r="K133" s="272"/>
      <c r="L133" s="174"/>
      <c r="M133" s="176"/>
      <c r="N133" s="177"/>
      <c r="O133" s="177"/>
      <c r="P133" s="178">
        <f>SUM(P134:P164)</f>
        <v>0</v>
      </c>
      <c r="Q133" s="177"/>
      <c r="R133" s="178">
        <f>SUM(R134:R164)</f>
        <v>155.17928000000001</v>
      </c>
      <c r="S133" s="177"/>
      <c r="T133" s="179">
        <f>SUM(T134:T164)</f>
        <v>0</v>
      </c>
      <c r="AR133" s="175" t="s">
        <v>81</v>
      </c>
      <c r="AT133" s="180" t="s">
        <v>75</v>
      </c>
      <c r="AU133" s="180" t="s">
        <v>81</v>
      </c>
      <c r="AY133" s="175" t="s">
        <v>119</v>
      </c>
      <c r="BK133" s="181">
        <f>SUM(BK134:BK164)</f>
        <v>0</v>
      </c>
    </row>
    <row r="134" spans="1:65" s="151" customFormat="1" ht="21.75" customHeight="1">
      <c r="A134" s="214"/>
      <c r="B134" s="215"/>
      <c r="C134" s="279" t="s">
        <v>154</v>
      </c>
      <c r="D134" s="279" t="s">
        <v>121</v>
      </c>
      <c r="E134" s="280" t="s">
        <v>155</v>
      </c>
      <c r="F134" s="281" t="s">
        <v>156</v>
      </c>
      <c r="G134" s="282" t="s">
        <v>124</v>
      </c>
      <c r="H134" s="283">
        <v>311</v>
      </c>
      <c r="I134" s="85"/>
      <c r="J134" s="304">
        <f>ROUND(I134*H134,2)</f>
        <v>0</v>
      </c>
      <c r="K134" s="281" t="s">
        <v>125</v>
      </c>
      <c r="L134" s="84"/>
      <c r="M134" s="86" t="s">
        <v>1</v>
      </c>
      <c r="N134" s="182" t="s">
        <v>41</v>
      </c>
      <c r="O134" s="183"/>
      <c r="P134" s="184">
        <f>O134*H134</f>
        <v>0</v>
      </c>
      <c r="Q134" s="184">
        <v>0.115</v>
      </c>
      <c r="R134" s="184">
        <f>Q134*H134</f>
        <v>35.765000000000001</v>
      </c>
      <c r="S134" s="184">
        <v>0</v>
      </c>
      <c r="T134" s="185">
        <f>S134*H134</f>
        <v>0</v>
      </c>
      <c r="U134" s="148"/>
      <c r="V134" s="148"/>
      <c r="W134" s="148"/>
      <c r="X134" s="148"/>
      <c r="Y134" s="148"/>
      <c r="Z134" s="148"/>
      <c r="AA134" s="148"/>
      <c r="AB134" s="148"/>
      <c r="AC134" s="148"/>
      <c r="AD134" s="148"/>
      <c r="AE134" s="148"/>
      <c r="AR134" s="186" t="s">
        <v>126</v>
      </c>
      <c r="AT134" s="186" t="s">
        <v>121</v>
      </c>
      <c r="AU134" s="186" t="s">
        <v>85</v>
      </c>
      <c r="AY134" s="144" t="s">
        <v>119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44" t="s">
        <v>81</v>
      </c>
      <c r="BK134" s="187">
        <f>ROUND(I134*H134,2)</f>
        <v>0</v>
      </c>
      <c r="BL134" s="144" t="s">
        <v>126</v>
      </c>
      <c r="BM134" s="186" t="s">
        <v>157</v>
      </c>
    </row>
    <row r="135" spans="1:65" s="87" customFormat="1" ht="11.25">
      <c r="A135" s="284"/>
      <c r="B135" s="285"/>
      <c r="C135" s="284"/>
      <c r="D135" s="286" t="s">
        <v>128</v>
      </c>
      <c r="E135" s="287" t="s">
        <v>1</v>
      </c>
      <c r="F135" s="288" t="s">
        <v>158</v>
      </c>
      <c r="G135" s="284"/>
      <c r="H135" s="289">
        <v>311</v>
      </c>
      <c r="J135" s="284"/>
      <c r="K135" s="284"/>
      <c r="L135" s="188"/>
      <c r="M135" s="190"/>
      <c r="N135" s="191"/>
      <c r="O135" s="191"/>
      <c r="P135" s="191"/>
      <c r="Q135" s="191"/>
      <c r="R135" s="191"/>
      <c r="S135" s="191"/>
      <c r="T135" s="192"/>
      <c r="AT135" s="189" t="s">
        <v>128</v>
      </c>
      <c r="AU135" s="189" t="s">
        <v>85</v>
      </c>
      <c r="AV135" s="87" t="s">
        <v>85</v>
      </c>
      <c r="AW135" s="87" t="s">
        <v>32</v>
      </c>
      <c r="AX135" s="87" t="s">
        <v>81</v>
      </c>
      <c r="AY135" s="189" t="s">
        <v>119</v>
      </c>
    </row>
    <row r="136" spans="1:65" s="151" customFormat="1" ht="24.2" customHeight="1">
      <c r="A136" s="214"/>
      <c r="B136" s="215"/>
      <c r="C136" s="279" t="s">
        <v>159</v>
      </c>
      <c r="D136" s="279" t="s">
        <v>121</v>
      </c>
      <c r="E136" s="280" t="s">
        <v>160</v>
      </c>
      <c r="F136" s="281" t="s">
        <v>161</v>
      </c>
      <c r="G136" s="282" t="s">
        <v>124</v>
      </c>
      <c r="H136" s="283">
        <v>117</v>
      </c>
      <c r="I136" s="85"/>
      <c r="J136" s="304">
        <f>ROUND(I136*H136,2)</f>
        <v>0</v>
      </c>
      <c r="K136" s="281" t="s">
        <v>125</v>
      </c>
      <c r="L136" s="84"/>
      <c r="M136" s="86" t="s">
        <v>1</v>
      </c>
      <c r="N136" s="182" t="s">
        <v>41</v>
      </c>
      <c r="O136" s="183"/>
      <c r="P136" s="184">
        <f>O136*H136</f>
        <v>0</v>
      </c>
      <c r="Q136" s="184">
        <v>0.23</v>
      </c>
      <c r="R136" s="184">
        <f>Q136*H136</f>
        <v>26.91</v>
      </c>
      <c r="S136" s="184">
        <v>0</v>
      </c>
      <c r="T136" s="185">
        <f>S136*H136</f>
        <v>0</v>
      </c>
      <c r="U136" s="148"/>
      <c r="V136" s="148"/>
      <c r="W136" s="148"/>
      <c r="X136" s="148"/>
      <c r="Y136" s="148"/>
      <c r="Z136" s="148"/>
      <c r="AA136" s="148"/>
      <c r="AB136" s="148"/>
      <c r="AC136" s="148"/>
      <c r="AD136" s="148"/>
      <c r="AE136" s="148"/>
      <c r="AR136" s="186" t="s">
        <v>126</v>
      </c>
      <c r="AT136" s="186" t="s">
        <v>121</v>
      </c>
      <c r="AU136" s="186" t="s">
        <v>85</v>
      </c>
      <c r="AY136" s="144" t="s">
        <v>119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44" t="s">
        <v>81</v>
      </c>
      <c r="BK136" s="187">
        <f>ROUND(I136*H136,2)</f>
        <v>0</v>
      </c>
      <c r="BL136" s="144" t="s">
        <v>126</v>
      </c>
      <c r="BM136" s="186" t="s">
        <v>162</v>
      </c>
    </row>
    <row r="137" spans="1:65" s="88" customFormat="1" ht="11.25">
      <c r="A137" s="290"/>
      <c r="B137" s="291"/>
      <c r="C137" s="290"/>
      <c r="D137" s="286" t="s">
        <v>128</v>
      </c>
      <c r="E137" s="292" t="s">
        <v>1</v>
      </c>
      <c r="F137" s="293" t="s">
        <v>163</v>
      </c>
      <c r="G137" s="290"/>
      <c r="H137" s="292" t="s">
        <v>1</v>
      </c>
      <c r="J137" s="290"/>
      <c r="K137" s="290"/>
      <c r="L137" s="193"/>
      <c r="M137" s="195"/>
      <c r="N137" s="196"/>
      <c r="O137" s="196"/>
      <c r="P137" s="196"/>
      <c r="Q137" s="196"/>
      <c r="R137" s="196"/>
      <c r="S137" s="196"/>
      <c r="T137" s="197"/>
      <c r="AT137" s="194" t="s">
        <v>128</v>
      </c>
      <c r="AU137" s="194" t="s">
        <v>85</v>
      </c>
      <c r="AV137" s="88" t="s">
        <v>81</v>
      </c>
      <c r="AW137" s="88" t="s">
        <v>32</v>
      </c>
      <c r="AX137" s="88" t="s">
        <v>76</v>
      </c>
      <c r="AY137" s="194" t="s">
        <v>119</v>
      </c>
    </row>
    <row r="138" spans="1:65" s="87" customFormat="1" ht="11.25">
      <c r="A138" s="284"/>
      <c r="B138" s="285"/>
      <c r="C138" s="284"/>
      <c r="D138" s="286" t="s">
        <v>128</v>
      </c>
      <c r="E138" s="287" t="s">
        <v>1</v>
      </c>
      <c r="F138" s="288" t="s">
        <v>164</v>
      </c>
      <c r="G138" s="284"/>
      <c r="H138" s="289">
        <v>117</v>
      </c>
      <c r="J138" s="284"/>
      <c r="K138" s="284"/>
      <c r="L138" s="188"/>
      <c r="M138" s="190"/>
      <c r="N138" s="191"/>
      <c r="O138" s="191"/>
      <c r="P138" s="191"/>
      <c r="Q138" s="191"/>
      <c r="R138" s="191"/>
      <c r="S138" s="191"/>
      <c r="T138" s="192"/>
      <c r="AT138" s="189" t="s">
        <v>128</v>
      </c>
      <c r="AU138" s="189" t="s">
        <v>85</v>
      </c>
      <c r="AV138" s="87" t="s">
        <v>85</v>
      </c>
      <c r="AW138" s="87" t="s">
        <v>32</v>
      </c>
      <c r="AX138" s="87" t="s">
        <v>81</v>
      </c>
      <c r="AY138" s="189" t="s">
        <v>119</v>
      </c>
    </row>
    <row r="139" spans="1:65" s="151" customFormat="1" ht="24.2" customHeight="1">
      <c r="A139" s="214"/>
      <c r="B139" s="215"/>
      <c r="C139" s="279" t="s">
        <v>165</v>
      </c>
      <c r="D139" s="279" t="s">
        <v>121</v>
      </c>
      <c r="E139" s="280" t="s">
        <v>166</v>
      </c>
      <c r="F139" s="281" t="s">
        <v>167</v>
      </c>
      <c r="G139" s="282" t="s">
        <v>124</v>
      </c>
      <c r="H139" s="283">
        <v>118</v>
      </c>
      <c r="I139" s="85"/>
      <c r="J139" s="304">
        <f>ROUND(I139*H139,2)</f>
        <v>0</v>
      </c>
      <c r="K139" s="281" t="s">
        <v>125</v>
      </c>
      <c r="L139" s="84"/>
      <c r="M139" s="86" t="s">
        <v>1</v>
      </c>
      <c r="N139" s="182" t="s">
        <v>41</v>
      </c>
      <c r="O139" s="183"/>
      <c r="P139" s="184">
        <f>O139*H139</f>
        <v>0</v>
      </c>
      <c r="Q139" s="184">
        <v>7.1000000000000002E-4</v>
      </c>
      <c r="R139" s="184">
        <f>Q139*H139</f>
        <v>8.3780000000000007E-2</v>
      </c>
      <c r="S139" s="184">
        <v>0</v>
      </c>
      <c r="T139" s="185">
        <f>S139*H139</f>
        <v>0</v>
      </c>
      <c r="U139" s="148"/>
      <c r="V139" s="148"/>
      <c r="W139" s="148"/>
      <c r="X139" s="148"/>
      <c r="Y139" s="148"/>
      <c r="Z139" s="148"/>
      <c r="AA139" s="148"/>
      <c r="AB139" s="148"/>
      <c r="AC139" s="148"/>
      <c r="AD139" s="148"/>
      <c r="AE139" s="148"/>
      <c r="AR139" s="186" t="s">
        <v>126</v>
      </c>
      <c r="AT139" s="186" t="s">
        <v>121</v>
      </c>
      <c r="AU139" s="186" t="s">
        <v>85</v>
      </c>
      <c r="AY139" s="144" t="s">
        <v>119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44" t="s">
        <v>81</v>
      </c>
      <c r="BK139" s="187">
        <f>ROUND(I139*H139,2)</f>
        <v>0</v>
      </c>
      <c r="BL139" s="144" t="s">
        <v>126</v>
      </c>
      <c r="BM139" s="186" t="s">
        <v>168</v>
      </c>
    </row>
    <row r="140" spans="1:65" s="151" customFormat="1" ht="33" customHeight="1">
      <c r="A140" s="214"/>
      <c r="B140" s="215"/>
      <c r="C140" s="279" t="s">
        <v>8</v>
      </c>
      <c r="D140" s="279" t="s">
        <v>121</v>
      </c>
      <c r="E140" s="280" t="s">
        <v>169</v>
      </c>
      <c r="F140" s="281" t="s">
        <v>170</v>
      </c>
      <c r="G140" s="282" t="s">
        <v>124</v>
      </c>
      <c r="H140" s="283">
        <v>118</v>
      </c>
      <c r="I140" s="85"/>
      <c r="J140" s="304">
        <f>ROUND(I140*H140,2)</f>
        <v>0</v>
      </c>
      <c r="K140" s="281" t="s">
        <v>125</v>
      </c>
      <c r="L140" s="84"/>
      <c r="M140" s="86" t="s">
        <v>1</v>
      </c>
      <c r="N140" s="182" t="s">
        <v>41</v>
      </c>
      <c r="O140" s="183"/>
      <c r="P140" s="184">
        <f>O140*H140</f>
        <v>0</v>
      </c>
      <c r="Q140" s="184">
        <v>0.12966</v>
      </c>
      <c r="R140" s="184">
        <f>Q140*H140</f>
        <v>15.29988</v>
      </c>
      <c r="S140" s="184">
        <v>0</v>
      </c>
      <c r="T140" s="185">
        <f>S140*H140</f>
        <v>0</v>
      </c>
      <c r="U140" s="148"/>
      <c r="V140" s="148"/>
      <c r="W140" s="148"/>
      <c r="X140" s="148"/>
      <c r="Y140" s="148"/>
      <c r="Z140" s="148"/>
      <c r="AA140" s="148"/>
      <c r="AB140" s="148"/>
      <c r="AC140" s="148"/>
      <c r="AD140" s="148"/>
      <c r="AE140" s="148"/>
      <c r="AR140" s="186" t="s">
        <v>126</v>
      </c>
      <c r="AT140" s="186" t="s">
        <v>121</v>
      </c>
      <c r="AU140" s="186" t="s">
        <v>85</v>
      </c>
      <c r="AY140" s="144" t="s">
        <v>119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44" t="s">
        <v>81</v>
      </c>
      <c r="BK140" s="187">
        <f>ROUND(I140*H140,2)</f>
        <v>0</v>
      </c>
      <c r="BL140" s="144" t="s">
        <v>126</v>
      </c>
      <c r="BM140" s="186" t="s">
        <v>171</v>
      </c>
    </row>
    <row r="141" spans="1:65" s="88" customFormat="1" ht="11.25">
      <c r="A141" s="290"/>
      <c r="B141" s="291"/>
      <c r="C141" s="290"/>
      <c r="D141" s="286" t="s">
        <v>128</v>
      </c>
      <c r="E141" s="292" t="s">
        <v>1</v>
      </c>
      <c r="F141" s="293" t="s">
        <v>172</v>
      </c>
      <c r="G141" s="290"/>
      <c r="H141" s="292" t="s">
        <v>1</v>
      </c>
      <c r="J141" s="290"/>
      <c r="K141" s="290"/>
      <c r="L141" s="193"/>
      <c r="M141" s="195"/>
      <c r="N141" s="196"/>
      <c r="O141" s="196"/>
      <c r="P141" s="196"/>
      <c r="Q141" s="196"/>
      <c r="R141" s="196"/>
      <c r="S141" s="196"/>
      <c r="T141" s="197"/>
      <c r="AT141" s="194" t="s">
        <v>128</v>
      </c>
      <c r="AU141" s="194" t="s">
        <v>85</v>
      </c>
      <c r="AV141" s="88" t="s">
        <v>81</v>
      </c>
      <c r="AW141" s="88" t="s">
        <v>32</v>
      </c>
      <c r="AX141" s="88" t="s">
        <v>76</v>
      </c>
      <c r="AY141" s="194" t="s">
        <v>119</v>
      </c>
    </row>
    <row r="142" spans="1:65" s="87" customFormat="1" ht="11.25">
      <c r="A142" s="284"/>
      <c r="B142" s="285"/>
      <c r="C142" s="284"/>
      <c r="D142" s="286" t="s">
        <v>128</v>
      </c>
      <c r="E142" s="287" t="s">
        <v>1</v>
      </c>
      <c r="F142" s="288" t="s">
        <v>173</v>
      </c>
      <c r="G142" s="284"/>
      <c r="H142" s="289">
        <v>14</v>
      </c>
      <c r="J142" s="284"/>
      <c r="K142" s="284"/>
      <c r="L142" s="188"/>
      <c r="M142" s="190"/>
      <c r="N142" s="191"/>
      <c r="O142" s="191"/>
      <c r="P142" s="191"/>
      <c r="Q142" s="191"/>
      <c r="R142" s="191"/>
      <c r="S142" s="191"/>
      <c r="T142" s="192"/>
      <c r="AT142" s="189" t="s">
        <v>128</v>
      </c>
      <c r="AU142" s="189" t="s">
        <v>85</v>
      </c>
      <c r="AV142" s="87" t="s">
        <v>85</v>
      </c>
      <c r="AW142" s="87" t="s">
        <v>32</v>
      </c>
      <c r="AX142" s="87" t="s">
        <v>76</v>
      </c>
      <c r="AY142" s="189" t="s">
        <v>119</v>
      </c>
    </row>
    <row r="143" spans="1:65" s="88" customFormat="1" ht="11.25">
      <c r="A143" s="290"/>
      <c r="B143" s="291"/>
      <c r="C143" s="290"/>
      <c r="D143" s="286" t="s">
        <v>128</v>
      </c>
      <c r="E143" s="292" t="s">
        <v>1</v>
      </c>
      <c r="F143" s="293" t="s">
        <v>174</v>
      </c>
      <c r="G143" s="290"/>
      <c r="H143" s="292" t="s">
        <v>1</v>
      </c>
      <c r="J143" s="290"/>
      <c r="K143" s="290"/>
      <c r="L143" s="193"/>
      <c r="M143" s="195"/>
      <c r="N143" s="196"/>
      <c r="O143" s="196"/>
      <c r="P143" s="196"/>
      <c r="Q143" s="196"/>
      <c r="R143" s="196"/>
      <c r="S143" s="196"/>
      <c r="T143" s="197"/>
      <c r="AT143" s="194" t="s">
        <v>128</v>
      </c>
      <c r="AU143" s="194" t="s">
        <v>85</v>
      </c>
      <c r="AV143" s="88" t="s">
        <v>81</v>
      </c>
      <c r="AW143" s="88" t="s">
        <v>32</v>
      </c>
      <c r="AX143" s="88" t="s">
        <v>76</v>
      </c>
      <c r="AY143" s="194" t="s">
        <v>119</v>
      </c>
    </row>
    <row r="144" spans="1:65" s="87" customFormat="1" ht="11.25">
      <c r="A144" s="284"/>
      <c r="B144" s="285"/>
      <c r="C144" s="284"/>
      <c r="D144" s="286" t="s">
        <v>128</v>
      </c>
      <c r="E144" s="287" t="s">
        <v>1</v>
      </c>
      <c r="F144" s="288" t="s">
        <v>175</v>
      </c>
      <c r="G144" s="284"/>
      <c r="H144" s="289">
        <v>104</v>
      </c>
      <c r="J144" s="284"/>
      <c r="K144" s="284"/>
      <c r="L144" s="188"/>
      <c r="M144" s="190"/>
      <c r="N144" s="191"/>
      <c r="O144" s="191"/>
      <c r="P144" s="191"/>
      <c r="Q144" s="191"/>
      <c r="R144" s="191"/>
      <c r="S144" s="191"/>
      <c r="T144" s="192"/>
      <c r="AT144" s="189" t="s">
        <v>128</v>
      </c>
      <c r="AU144" s="189" t="s">
        <v>85</v>
      </c>
      <c r="AV144" s="87" t="s">
        <v>85</v>
      </c>
      <c r="AW144" s="87" t="s">
        <v>32</v>
      </c>
      <c r="AX144" s="87" t="s">
        <v>76</v>
      </c>
      <c r="AY144" s="189" t="s">
        <v>119</v>
      </c>
    </row>
    <row r="145" spans="1:65" s="89" customFormat="1" ht="11.25">
      <c r="A145" s="294"/>
      <c r="B145" s="295"/>
      <c r="C145" s="294"/>
      <c r="D145" s="286" t="s">
        <v>128</v>
      </c>
      <c r="E145" s="296" t="s">
        <v>1</v>
      </c>
      <c r="F145" s="297" t="s">
        <v>176</v>
      </c>
      <c r="G145" s="294"/>
      <c r="H145" s="298">
        <v>118</v>
      </c>
      <c r="J145" s="294"/>
      <c r="K145" s="294"/>
      <c r="L145" s="198"/>
      <c r="M145" s="200"/>
      <c r="N145" s="201"/>
      <c r="O145" s="201"/>
      <c r="P145" s="201"/>
      <c r="Q145" s="201"/>
      <c r="R145" s="201"/>
      <c r="S145" s="201"/>
      <c r="T145" s="202"/>
      <c r="AT145" s="199" t="s">
        <v>128</v>
      </c>
      <c r="AU145" s="199" t="s">
        <v>85</v>
      </c>
      <c r="AV145" s="89" t="s">
        <v>126</v>
      </c>
      <c r="AW145" s="89" t="s">
        <v>32</v>
      </c>
      <c r="AX145" s="89" t="s">
        <v>81</v>
      </c>
      <c r="AY145" s="199" t="s">
        <v>119</v>
      </c>
    </row>
    <row r="146" spans="1:65" s="151" customFormat="1" ht="76.349999999999994" customHeight="1">
      <c r="A146" s="214"/>
      <c r="B146" s="215"/>
      <c r="C146" s="279" t="s">
        <v>177</v>
      </c>
      <c r="D146" s="279" t="s">
        <v>121</v>
      </c>
      <c r="E146" s="280" t="s">
        <v>178</v>
      </c>
      <c r="F146" s="281" t="s">
        <v>179</v>
      </c>
      <c r="G146" s="282" t="s">
        <v>124</v>
      </c>
      <c r="H146" s="283">
        <v>186</v>
      </c>
      <c r="I146" s="85"/>
      <c r="J146" s="304">
        <f>ROUND(I146*H146,2)</f>
        <v>0</v>
      </c>
      <c r="K146" s="281" t="s">
        <v>125</v>
      </c>
      <c r="L146" s="84"/>
      <c r="M146" s="86" t="s">
        <v>1</v>
      </c>
      <c r="N146" s="182" t="s">
        <v>41</v>
      </c>
      <c r="O146" s="183"/>
      <c r="P146" s="184">
        <f>O146*H146</f>
        <v>0</v>
      </c>
      <c r="Q146" s="184">
        <v>8.9219999999999994E-2</v>
      </c>
      <c r="R146" s="184">
        <f>Q146*H146</f>
        <v>16.594919999999998</v>
      </c>
      <c r="S146" s="184">
        <v>0</v>
      </c>
      <c r="T146" s="185">
        <f>S146*H146</f>
        <v>0</v>
      </c>
      <c r="U146" s="148"/>
      <c r="V146" s="148"/>
      <c r="W146" s="148"/>
      <c r="X146" s="148"/>
      <c r="Y146" s="148"/>
      <c r="Z146" s="148"/>
      <c r="AA146" s="148"/>
      <c r="AB146" s="148"/>
      <c r="AC146" s="148"/>
      <c r="AD146" s="148"/>
      <c r="AE146" s="148"/>
      <c r="AR146" s="186" t="s">
        <v>126</v>
      </c>
      <c r="AT146" s="186" t="s">
        <v>121</v>
      </c>
      <c r="AU146" s="186" t="s">
        <v>85</v>
      </c>
      <c r="AY146" s="144" t="s">
        <v>119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44" t="s">
        <v>81</v>
      </c>
      <c r="BK146" s="187">
        <f>ROUND(I146*H146,2)</f>
        <v>0</v>
      </c>
      <c r="BL146" s="144" t="s">
        <v>126</v>
      </c>
      <c r="BM146" s="186" t="s">
        <v>180</v>
      </c>
    </row>
    <row r="147" spans="1:65" s="87" customFormat="1" ht="11.25">
      <c r="A147" s="284"/>
      <c r="B147" s="285"/>
      <c r="C147" s="284"/>
      <c r="D147" s="286" t="s">
        <v>128</v>
      </c>
      <c r="E147" s="287" t="s">
        <v>1</v>
      </c>
      <c r="F147" s="288" t="s">
        <v>181</v>
      </c>
      <c r="G147" s="284"/>
      <c r="H147" s="289">
        <v>186</v>
      </c>
      <c r="J147" s="284"/>
      <c r="K147" s="284"/>
      <c r="L147" s="188"/>
      <c r="M147" s="190"/>
      <c r="N147" s="191"/>
      <c r="O147" s="191"/>
      <c r="P147" s="191"/>
      <c r="Q147" s="191"/>
      <c r="R147" s="191"/>
      <c r="S147" s="191"/>
      <c r="T147" s="192"/>
      <c r="AT147" s="189" t="s">
        <v>128</v>
      </c>
      <c r="AU147" s="189" t="s">
        <v>85</v>
      </c>
      <c r="AV147" s="87" t="s">
        <v>85</v>
      </c>
      <c r="AW147" s="87" t="s">
        <v>32</v>
      </c>
      <c r="AX147" s="87" t="s">
        <v>81</v>
      </c>
      <c r="AY147" s="189" t="s">
        <v>119</v>
      </c>
    </row>
    <row r="148" spans="1:65" s="151" customFormat="1" ht="24.2" customHeight="1">
      <c r="A148" s="214"/>
      <c r="B148" s="215"/>
      <c r="C148" s="299" t="s">
        <v>182</v>
      </c>
      <c r="D148" s="299" t="s">
        <v>183</v>
      </c>
      <c r="E148" s="300" t="s">
        <v>184</v>
      </c>
      <c r="F148" s="301" t="s">
        <v>185</v>
      </c>
      <c r="G148" s="302" t="s">
        <v>124</v>
      </c>
      <c r="H148" s="303">
        <v>151.19999999999999</v>
      </c>
      <c r="I148" s="90"/>
      <c r="J148" s="305">
        <f>ROUND(I148*H148,2)</f>
        <v>0</v>
      </c>
      <c r="K148" s="301" t="s">
        <v>125</v>
      </c>
      <c r="L148" s="203"/>
      <c r="M148" s="91" t="s">
        <v>1</v>
      </c>
      <c r="N148" s="204" t="s">
        <v>41</v>
      </c>
      <c r="O148" s="183"/>
      <c r="P148" s="184">
        <f>O148*H148</f>
        <v>0</v>
      </c>
      <c r="Q148" s="184">
        <v>0.13200000000000001</v>
      </c>
      <c r="R148" s="184">
        <f>Q148*H148</f>
        <v>19.958400000000001</v>
      </c>
      <c r="S148" s="184">
        <v>0</v>
      </c>
      <c r="T148" s="185">
        <f>S148*H148</f>
        <v>0</v>
      </c>
      <c r="U148" s="148"/>
      <c r="V148" s="148"/>
      <c r="W148" s="148"/>
      <c r="X148" s="148"/>
      <c r="Y148" s="148"/>
      <c r="Z148" s="148"/>
      <c r="AA148" s="148"/>
      <c r="AB148" s="148"/>
      <c r="AC148" s="148"/>
      <c r="AD148" s="148"/>
      <c r="AE148" s="148"/>
      <c r="AR148" s="186" t="s">
        <v>186</v>
      </c>
      <c r="AT148" s="186" t="s">
        <v>183</v>
      </c>
      <c r="AU148" s="186" t="s">
        <v>85</v>
      </c>
      <c r="AY148" s="144" t="s">
        <v>119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44" t="s">
        <v>81</v>
      </c>
      <c r="BK148" s="187">
        <f>ROUND(I148*H148,2)</f>
        <v>0</v>
      </c>
      <c r="BL148" s="144" t="s">
        <v>126</v>
      </c>
      <c r="BM148" s="186" t="s">
        <v>187</v>
      </c>
    </row>
    <row r="149" spans="1:65" s="87" customFormat="1" ht="11.25">
      <c r="A149" s="284"/>
      <c r="B149" s="285"/>
      <c r="C149" s="284"/>
      <c r="D149" s="286" t="s">
        <v>128</v>
      </c>
      <c r="E149" s="287" t="s">
        <v>1</v>
      </c>
      <c r="F149" s="288" t="s">
        <v>188</v>
      </c>
      <c r="G149" s="284"/>
      <c r="H149" s="289">
        <v>144</v>
      </c>
      <c r="J149" s="284"/>
      <c r="K149" s="284"/>
      <c r="L149" s="188"/>
      <c r="M149" s="190"/>
      <c r="N149" s="191"/>
      <c r="O149" s="191"/>
      <c r="P149" s="191"/>
      <c r="Q149" s="191"/>
      <c r="R149" s="191"/>
      <c r="S149" s="191"/>
      <c r="T149" s="192"/>
      <c r="AT149" s="189" t="s">
        <v>128</v>
      </c>
      <c r="AU149" s="189" t="s">
        <v>85</v>
      </c>
      <c r="AV149" s="87" t="s">
        <v>85</v>
      </c>
      <c r="AW149" s="87" t="s">
        <v>32</v>
      </c>
      <c r="AX149" s="87" t="s">
        <v>81</v>
      </c>
      <c r="AY149" s="189" t="s">
        <v>119</v>
      </c>
    </row>
    <row r="150" spans="1:65" s="87" customFormat="1" ht="11.25">
      <c r="A150" s="284"/>
      <c r="B150" s="285"/>
      <c r="C150" s="284"/>
      <c r="D150" s="286" t="s">
        <v>128</v>
      </c>
      <c r="E150" s="284"/>
      <c r="F150" s="288" t="s">
        <v>189</v>
      </c>
      <c r="G150" s="284"/>
      <c r="H150" s="289">
        <v>151.19999999999999</v>
      </c>
      <c r="J150" s="284"/>
      <c r="K150" s="284"/>
      <c r="L150" s="188"/>
      <c r="M150" s="190"/>
      <c r="N150" s="191"/>
      <c r="O150" s="191"/>
      <c r="P150" s="191"/>
      <c r="Q150" s="191"/>
      <c r="R150" s="191"/>
      <c r="S150" s="191"/>
      <c r="T150" s="192"/>
      <c r="AT150" s="189" t="s">
        <v>128</v>
      </c>
      <c r="AU150" s="189" t="s">
        <v>85</v>
      </c>
      <c r="AV150" s="87" t="s">
        <v>85</v>
      </c>
      <c r="AW150" s="87" t="s">
        <v>3</v>
      </c>
      <c r="AX150" s="87" t="s">
        <v>81</v>
      </c>
      <c r="AY150" s="189" t="s">
        <v>119</v>
      </c>
    </row>
    <row r="151" spans="1:65" s="151" customFormat="1" ht="24.2" customHeight="1">
      <c r="A151" s="214"/>
      <c r="B151" s="215"/>
      <c r="C151" s="299" t="s">
        <v>190</v>
      </c>
      <c r="D151" s="299" t="s">
        <v>183</v>
      </c>
      <c r="E151" s="300" t="s">
        <v>191</v>
      </c>
      <c r="F151" s="301" t="s">
        <v>192</v>
      </c>
      <c r="G151" s="302" t="s">
        <v>124</v>
      </c>
      <c r="H151" s="303">
        <v>44.1</v>
      </c>
      <c r="I151" s="90"/>
      <c r="J151" s="305">
        <f>ROUND(I151*H151,2)</f>
        <v>0</v>
      </c>
      <c r="K151" s="301" t="s">
        <v>125</v>
      </c>
      <c r="L151" s="203"/>
      <c r="M151" s="91" t="s">
        <v>1</v>
      </c>
      <c r="N151" s="204" t="s">
        <v>41</v>
      </c>
      <c r="O151" s="183"/>
      <c r="P151" s="184">
        <f>O151*H151</f>
        <v>0</v>
      </c>
      <c r="Q151" s="184">
        <v>0.13100000000000001</v>
      </c>
      <c r="R151" s="184">
        <f>Q151*H151</f>
        <v>5.7771000000000008</v>
      </c>
      <c r="S151" s="184">
        <v>0</v>
      </c>
      <c r="T151" s="185">
        <f>S151*H151</f>
        <v>0</v>
      </c>
      <c r="U151" s="148"/>
      <c r="V151" s="148"/>
      <c r="W151" s="148"/>
      <c r="X151" s="148"/>
      <c r="Y151" s="148"/>
      <c r="Z151" s="148"/>
      <c r="AA151" s="148"/>
      <c r="AB151" s="148"/>
      <c r="AC151" s="148"/>
      <c r="AD151" s="148"/>
      <c r="AE151" s="148"/>
      <c r="AR151" s="186" t="s">
        <v>186</v>
      </c>
      <c r="AT151" s="186" t="s">
        <v>183</v>
      </c>
      <c r="AU151" s="186" t="s">
        <v>85</v>
      </c>
      <c r="AY151" s="144" t="s">
        <v>119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44" t="s">
        <v>81</v>
      </c>
      <c r="BK151" s="187">
        <f>ROUND(I151*H151,2)</f>
        <v>0</v>
      </c>
      <c r="BL151" s="144" t="s">
        <v>126</v>
      </c>
      <c r="BM151" s="186" t="s">
        <v>193</v>
      </c>
    </row>
    <row r="152" spans="1:65" s="87" customFormat="1" ht="11.25">
      <c r="A152" s="284"/>
      <c r="B152" s="285"/>
      <c r="C152" s="284"/>
      <c r="D152" s="286" t="s">
        <v>128</v>
      </c>
      <c r="E152" s="284"/>
      <c r="F152" s="288" t="s">
        <v>194</v>
      </c>
      <c r="G152" s="284"/>
      <c r="H152" s="289">
        <v>44.1</v>
      </c>
      <c r="J152" s="284"/>
      <c r="K152" s="284"/>
      <c r="L152" s="188"/>
      <c r="M152" s="190"/>
      <c r="N152" s="191"/>
      <c r="O152" s="191"/>
      <c r="P152" s="191"/>
      <c r="Q152" s="191"/>
      <c r="R152" s="191"/>
      <c r="S152" s="191"/>
      <c r="T152" s="192"/>
      <c r="AT152" s="189" t="s">
        <v>128</v>
      </c>
      <c r="AU152" s="189" t="s">
        <v>85</v>
      </c>
      <c r="AV152" s="87" t="s">
        <v>85</v>
      </c>
      <c r="AW152" s="87" t="s">
        <v>3</v>
      </c>
      <c r="AX152" s="87" t="s">
        <v>81</v>
      </c>
      <c r="AY152" s="189" t="s">
        <v>119</v>
      </c>
    </row>
    <row r="153" spans="1:65" s="151" customFormat="1" ht="37.9" customHeight="1">
      <c r="A153" s="214"/>
      <c r="B153" s="215"/>
      <c r="C153" s="279" t="s">
        <v>195</v>
      </c>
      <c r="D153" s="279" t="s">
        <v>121</v>
      </c>
      <c r="E153" s="280" t="s">
        <v>196</v>
      </c>
      <c r="F153" s="281" t="s">
        <v>197</v>
      </c>
      <c r="G153" s="282" t="s">
        <v>124</v>
      </c>
      <c r="H153" s="283">
        <v>42</v>
      </c>
      <c r="I153" s="85"/>
      <c r="J153" s="304">
        <f>ROUND(I153*H153,2)</f>
        <v>0</v>
      </c>
      <c r="K153" s="281" t="s">
        <v>125</v>
      </c>
      <c r="L153" s="84"/>
      <c r="M153" s="86" t="s">
        <v>1</v>
      </c>
      <c r="N153" s="182" t="s">
        <v>41</v>
      </c>
      <c r="O153" s="183"/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148"/>
      <c r="V153" s="148"/>
      <c r="W153" s="148"/>
      <c r="X153" s="148"/>
      <c r="Y153" s="148"/>
      <c r="Z153" s="148"/>
      <c r="AA153" s="148"/>
      <c r="AB153" s="148"/>
      <c r="AC153" s="148"/>
      <c r="AD153" s="148"/>
      <c r="AE153" s="148"/>
      <c r="AR153" s="186" t="s">
        <v>126</v>
      </c>
      <c r="AT153" s="186" t="s">
        <v>121</v>
      </c>
      <c r="AU153" s="186" t="s">
        <v>85</v>
      </c>
      <c r="AY153" s="144" t="s">
        <v>119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44" t="s">
        <v>81</v>
      </c>
      <c r="BK153" s="187">
        <f>ROUND(I153*H153,2)</f>
        <v>0</v>
      </c>
      <c r="BL153" s="144" t="s">
        <v>126</v>
      </c>
      <c r="BM153" s="186" t="s">
        <v>198</v>
      </c>
    </row>
    <row r="154" spans="1:65" s="151" customFormat="1" ht="76.349999999999994" customHeight="1">
      <c r="A154" s="214"/>
      <c r="B154" s="215"/>
      <c r="C154" s="279" t="s">
        <v>199</v>
      </c>
      <c r="D154" s="279" t="s">
        <v>121</v>
      </c>
      <c r="E154" s="280" t="s">
        <v>200</v>
      </c>
      <c r="F154" s="281" t="s">
        <v>201</v>
      </c>
      <c r="G154" s="282" t="s">
        <v>124</v>
      </c>
      <c r="H154" s="283">
        <v>125</v>
      </c>
      <c r="I154" s="85"/>
      <c r="J154" s="304">
        <f>ROUND(I154*H154,2)</f>
        <v>0</v>
      </c>
      <c r="K154" s="281" t="s">
        <v>125</v>
      </c>
      <c r="L154" s="84"/>
      <c r="M154" s="86" t="s">
        <v>1</v>
      </c>
      <c r="N154" s="182" t="s">
        <v>41</v>
      </c>
      <c r="O154" s="183"/>
      <c r="P154" s="184">
        <f>O154*H154</f>
        <v>0</v>
      </c>
      <c r="Q154" s="184">
        <v>9.0620000000000006E-2</v>
      </c>
      <c r="R154" s="184">
        <f>Q154*H154</f>
        <v>11.327500000000001</v>
      </c>
      <c r="S154" s="184">
        <v>0</v>
      </c>
      <c r="T154" s="185">
        <f>S154*H154</f>
        <v>0</v>
      </c>
      <c r="U154" s="148"/>
      <c r="V154" s="148"/>
      <c r="W154" s="148"/>
      <c r="X154" s="148"/>
      <c r="Y154" s="148"/>
      <c r="Z154" s="148"/>
      <c r="AA154" s="148"/>
      <c r="AB154" s="148"/>
      <c r="AC154" s="148"/>
      <c r="AD154" s="148"/>
      <c r="AE154" s="148"/>
      <c r="AR154" s="186" t="s">
        <v>126</v>
      </c>
      <c r="AT154" s="186" t="s">
        <v>121</v>
      </c>
      <c r="AU154" s="186" t="s">
        <v>85</v>
      </c>
      <c r="AY154" s="144" t="s">
        <v>119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44" t="s">
        <v>81</v>
      </c>
      <c r="BK154" s="187">
        <f>ROUND(I154*H154,2)</f>
        <v>0</v>
      </c>
      <c r="BL154" s="144" t="s">
        <v>126</v>
      </c>
      <c r="BM154" s="186" t="s">
        <v>202</v>
      </c>
    </row>
    <row r="155" spans="1:65" s="88" customFormat="1" ht="11.25">
      <c r="A155" s="290"/>
      <c r="B155" s="291"/>
      <c r="C155" s="290"/>
      <c r="D155" s="286" t="s">
        <v>128</v>
      </c>
      <c r="E155" s="292" t="s">
        <v>1</v>
      </c>
      <c r="F155" s="293" t="s">
        <v>203</v>
      </c>
      <c r="G155" s="290"/>
      <c r="H155" s="292" t="s">
        <v>1</v>
      </c>
      <c r="J155" s="290"/>
      <c r="K155" s="290"/>
      <c r="L155" s="193"/>
      <c r="M155" s="195"/>
      <c r="N155" s="196"/>
      <c r="O155" s="196"/>
      <c r="P155" s="196"/>
      <c r="Q155" s="196"/>
      <c r="R155" s="196"/>
      <c r="S155" s="196"/>
      <c r="T155" s="197"/>
      <c r="AT155" s="194" t="s">
        <v>128</v>
      </c>
      <c r="AU155" s="194" t="s">
        <v>85</v>
      </c>
      <c r="AV155" s="88" t="s">
        <v>81</v>
      </c>
      <c r="AW155" s="88" t="s">
        <v>32</v>
      </c>
      <c r="AX155" s="88" t="s">
        <v>76</v>
      </c>
      <c r="AY155" s="194" t="s">
        <v>119</v>
      </c>
    </row>
    <row r="156" spans="1:65" s="87" customFormat="1" ht="11.25">
      <c r="A156" s="284"/>
      <c r="B156" s="285"/>
      <c r="C156" s="284"/>
      <c r="D156" s="286" t="s">
        <v>128</v>
      </c>
      <c r="E156" s="287" t="s">
        <v>1</v>
      </c>
      <c r="F156" s="288" t="s">
        <v>204</v>
      </c>
      <c r="G156" s="284"/>
      <c r="H156" s="289">
        <v>125</v>
      </c>
      <c r="J156" s="284"/>
      <c r="K156" s="284"/>
      <c r="L156" s="188"/>
      <c r="M156" s="190"/>
      <c r="N156" s="191"/>
      <c r="O156" s="191"/>
      <c r="P156" s="191"/>
      <c r="Q156" s="191"/>
      <c r="R156" s="191"/>
      <c r="S156" s="191"/>
      <c r="T156" s="192"/>
      <c r="AT156" s="189" t="s">
        <v>128</v>
      </c>
      <c r="AU156" s="189" t="s">
        <v>85</v>
      </c>
      <c r="AV156" s="87" t="s">
        <v>85</v>
      </c>
      <c r="AW156" s="87" t="s">
        <v>32</v>
      </c>
      <c r="AX156" s="87" t="s">
        <v>81</v>
      </c>
      <c r="AY156" s="189" t="s">
        <v>119</v>
      </c>
    </row>
    <row r="157" spans="1:65" s="151" customFormat="1" ht="24.2" customHeight="1">
      <c r="A157" s="214"/>
      <c r="B157" s="215"/>
      <c r="C157" s="299" t="s">
        <v>205</v>
      </c>
      <c r="D157" s="299" t="s">
        <v>183</v>
      </c>
      <c r="E157" s="300" t="s">
        <v>206</v>
      </c>
      <c r="F157" s="301" t="s">
        <v>207</v>
      </c>
      <c r="G157" s="302" t="s">
        <v>124</v>
      </c>
      <c r="H157" s="303">
        <v>109.2</v>
      </c>
      <c r="I157" s="90"/>
      <c r="J157" s="305">
        <f>ROUND(I157*H157,2)</f>
        <v>0</v>
      </c>
      <c r="K157" s="301" t="s">
        <v>125</v>
      </c>
      <c r="L157" s="203"/>
      <c r="M157" s="91" t="s">
        <v>1</v>
      </c>
      <c r="N157" s="204" t="s">
        <v>41</v>
      </c>
      <c r="O157" s="183"/>
      <c r="P157" s="184">
        <f>O157*H157</f>
        <v>0</v>
      </c>
      <c r="Q157" s="184">
        <v>0.17599999999999999</v>
      </c>
      <c r="R157" s="184">
        <f>Q157*H157</f>
        <v>19.219200000000001</v>
      </c>
      <c r="S157" s="184">
        <v>0</v>
      </c>
      <c r="T157" s="185">
        <f>S157*H157</f>
        <v>0</v>
      </c>
      <c r="U157" s="148"/>
      <c r="V157" s="148"/>
      <c r="W157" s="148"/>
      <c r="X157" s="148"/>
      <c r="Y157" s="148"/>
      <c r="Z157" s="148"/>
      <c r="AA157" s="148"/>
      <c r="AB157" s="148"/>
      <c r="AC157" s="148"/>
      <c r="AD157" s="148"/>
      <c r="AE157" s="148"/>
      <c r="AR157" s="186" t="s">
        <v>186</v>
      </c>
      <c r="AT157" s="186" t="s">
        <v>183</v>
      </c>
      <c r="AU157" s="186" t="s">
        <v>85</v>
      </c>
      <c r="AY157" s="144" t="s">
        <v>119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44" t="s">
        <v>81</v>
      </c>
      <c r="BK157" s="187">
        <f>ROUND(I157*H157,2)</f>
        <v>0</v>
      </c>
      <c r="BL157" s="144" t="s">
        <v>126</v>
      </c>
      <c r="BM157" s="186" t="s">
        <v>208</v>
      </c>
    </row>
    <row r="158" spans="1:65" s="87" customFormat="1" ht="11.25">
      <c r="A158" s="284"/>
      <c r="B158" s="285"/>
      <c r="C158" s="284"/>
      <c r="D158" s="286" t="s">
        <v>128</v>
      </c>
      <c r="E158" s="287" t="s">
        <v>1</v>
      </c>
      <c r="F158" s="288" t="s">
        <v>209</v>
      </c>
      <c r="G158" s="284"/>
      <c r="H158" s="289">
        <v>104</v>
      </c>
      <c r="J158" s="284"/>
      <c r="K158" s="284"/>
      <c r="L158" s="188"/>
      <c r="M158" s="190"/>
      <c r="N158" s="191"/>
      <c r="O158" s="191"/>
      <c r="P158" s="191"/>
      <c r="Q158" s="191"/>
      <c r="R158" s="191"/>
      <c r="S158" s="191"/>
      <c r="T158" s="192"/>
      <c r="AT158" s="189" t="s">
        <v>128</v>
      </c>
      <c r="AU158" s="189" t="s">
        <v>85</v>
      </c>
      <c r="AV158" s="87" t="s">
        <v>85</v>
      </c>
      <c r="AW158" s="87" t="s">
        <v>32</v>
      </c>
      <c r="AX158" s="87" t="s">
        <v>81</v>
      </c>
      <c r="AY158" s="189" t="s">
        <v>119</v>
      </c>
    </row>
    <row r="159" spans="1:65" s="87" customFormat="1" ht="11.25">
      <c r="A159" s="284"/>
      <c r="B159" s="285"/>
      <c r="C159" s="284"/>
      <c r="D159" s="286" t="s">
        <v>128</v>
      </c>
      <c r="E159" s="284"/>
      <c r="F159" s="288" t="s">
        <v>210</v>
      </c>
      <c r="G159" s="284"/>
      <c r="H159" s="289">
        <v>109.2</v>
      </c>
      <c r="J159" s="284"/>
      <c r="K159" s="284"/>
      <c r="L159" s="188"/>
      <c r="M159" s="190"/>
      <c r="N159" s="191"/>
      <c r="O159" s="191"/>
      <c r="P159" s="191"/>
      <c r="Q159" s="191"/>
      <c r="R159" s="191"/>
      <c r="S159" s="191"/>
      <c r="T159" s="192"/>
      <c r="AT159" s="189" t="s">
        <v>128</v>
      </c>
      <c r="AU159" s="189" t="s">
        <v>85</v>
      </c>
      <c r="AV159" s="87" t="s">
        <v>85</v>
      </c>
      <c r="AW159" s="87" t="s">
        <v>3</v>
      </c>
      <c r="AX159" s="87" t="s">
        <v>81</v>
      </c>
      <c r="AY159" s="189" t="s">
        <v>119</v>
      </c>
    </row>
    <row r="160" spans="1:65" s="151" customFormat="1" ht="24.2" customHeight="1">
      <c r="A160" s="214"/>
      <c r="B160" s="215"/>
      <c r="C160" s="299" t="s">
        <v>211</v>
      </c>
      <c r="D160" s="299" t="s">
        <v>183</v>
      </c>
      <c r="E160" s="300" t="s">
        <v>212</v>
      </c>
      <c r="F160" s="301" t="s">
        <v>213</v>
      </c>
      <c r="G160" s="302" t="s">
        <v>124</v>
      </c>
      <c r="H160" s="303">
        <v>22.05</v>
      </c>
      <c r="I160" s="90"/>
      <c r="J160" s="305">
        <f>ROUND(I160*H160,2)</f>
        <v>0</v>
      </c>
      <c r="K160" s="301" t="s">
        <v>1</v>
      </c>
      <c r="L160" s="203"/>
      <c r="M160" s="91" t="s">
        <v>1</v>
      </c>
      <c r="N160" s="204" t="s">
        <v>41</v>
      </c>
      <c r="O160" s="183"/>
      <c r="P160" s="184">
        <f>O160*H160</f>
        <v>0</v>
      </c>
      <c r="Q160" s="184">
        <v>0.15</v>
      </c>
      <c r="R160" s="184">
        <f>Q160*H160</f>
        <v>3.3075000000000001</v>
      </c>
      <c r="S160" s="184">
        <v>0</v>
      </c>
      <c r="T160" s="185">
        <f>S160*H160</f>
        <v>0</v>
      </c>
      <c r="U160" s="148"/>
      <c r="V160" s="148"/>
      <c r="W160" s="148"/>
      <c r="X160" s="148"/>
      <c r="Y160" s="148"/>
      <c r="Z160" s="148"/>
      <c r="AA160" s="148"/>
      <c r="AB160" s="148"/>
      <c r="AC160" s="148"/>
      <c r="AD160" s="148"/>
      <c r="AE160" s="148"/>
      <c r="AR160" s="186" t="s">
        <v>186</v>
      </c>
      <c r="AT160" s="186" t="s">
        <v>183</v>
      </c>
      <c r="AU160" s="186" t="s">
        <v>85</v>
      </c>
      <c r="AY160" s="144" t="s">
        <v>119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44" t="s">
        <v>81</v>
      </c>
      <c r="BK160" s="187">
        <f>ROUND(I160*H160,2)</f>
        <v>0</v>
      </c>
      <c r="BL160" s="144" t="s">
        <v>126</v>
      </c>
      <c r="BM160" s="186" t="s">
        <v>214</v>
      </c>
    </row>
    <row r="161" spans="1:65" s="87" customFormat="1" ht="11.25">
      <c r="A161" s="284"/>
      <c r="B161" s="285"/>
      <c r="C161" s="284"/>
      <c r="D161" s="286" t="s">
        <v>128</v>
      </c>
      <c r="E161" s="287" t="s">
        <v>1</v>
      </c>
      <c r="F161" s="288" t="s">
        <v>7</v>
      </c>
      <c r="G161" s="284"/>
      <c r="H161" s="289">
        <v>21</v>
      </c>
      <c r="J161" s="284"/>
      <c r="K161" s="284"/>
      <c r="L161" s="188"/>
      <c r="M161" s="190"/>
      <c r="N161" s="191"/>
      <c r="O161" s="191"/>
      <c r="P161" s="191"/>
      <c r="Q161" s="191"/>
      <c r="R161" s="191"/>
      <c r="S161" s="191"/>
      <c r="T161" s="192"/>
      <c r="AT161" s="189" t="s">
        <v>128</v>
      </c>
      <c r="AU161" s="189" t="s">
        <v>85</v>
      </c>
      <c r="AV161" s="87" t="s">
        <v>85</v>
      </c>
      <c r="AW161" s="87" t="s">
        <v>32</v>
      </c>
      <c r="AX161" s="87" t="s">
        <v>81</v>
      </c>
      <c r="AY161" s="189" t="s">
        <v>119</v>
      </c>
    </row>
    <row r="162" spans="1:65" s="87" customFormat="1" ht="11.25">
      <c r="A162" s="284"/>
      <c r="B162" s="285"/>
      <c r="C162" s="284"/>
      <c r="D162" s="286" t="s">
        <v>128</v>
      </c>
      <c r="E162" s="284"/>
      <c r="F162" s="288" t="s">
        <v>215</v>
      </c>
      <c r="G162" s="284"/>
      <c r="H162" s="289">
        <v>22.05</v>
      </c>
      <c r="J162" s="284"/>
      <c r="K162" s="284"/>
      <c r="L162" s="188"/>
      <c r="M162" s="190"/>
      <c r="N162" s="191"/>
      <c r="O162" s="191"/>
      <c r="P162" s="191"/>
      <c r="Q162" s="191"/>
      <c r="R162" s="191"/>
      <c r="S162" s="191"/>
      <c r="T162" s="192"/>
      <c r="AT162" s="189" t="s">
        <v>128</v>
      </c>
      <c r="AU162" s="189" t="s">
        <v>85</v>
      </c>
      <c r="AV162" s="87" t="s">
        <v>85</v>
      </c>
      <c r="AW162" s="87" t="s">
        <v>3</v>
      </c>
      <c r="AX162" s="87" t="s">
        <v>81</v>
      </c>
      <c r="AY162" s="189" t="s">
        <v>119</v>
      </c>
    </row>
    <row r="163" spans="1:65" s="151" customFormat="1" ht="37.9" customHeight="1">
      <c r="A163" s="214"/>
      <c r="B163" s="215"/>
      <c r="C163" s="279" t="s">
        <v>216</v>
      </c>
      <c r="D163" s="279" t="s">
        <v>121</v>
      </c>
      <c r="E163" s="280" t="s">
        <v>217</v>
      </c>
      <c r="F163" s="281" t="s">
        <v>218</v>
      </c>
      <c r="G163" s="282" t="s">
        <v>124</v>
      </c>
      <c r="H163" s="283">
        <v>21</v>
      </c>
      <c r="I163" s="85"/>
      <c r="J163" s="304">
        <f>ROUND(I163*H163,2)</f>
        <v>0</v>
      </c>
      <c r="K163" s="281" t="s">
        <v>125</v>
      </c>
      <c r="L163" s="84"/>
      <c r="M163" s="86" t="s">
        <v>1</v>
      </c>
      <c r="N163" s="182" t="s">
        <v>41</v>
      </c>
      <c r="O163" s="183"/>
      <c r="P163" s="184">
        <f>O163*H163</f>
        <v>0</v>
      </c>
      <c r="Q163" s="184">
        <v>0</v>
      </c>
      <c r="R163" s="184">
        <f>Q163*H163</f>
        <v>0</v>
      </c>
      <c r="S163" s="184">
        <v>0</v>
      </c>
      <c r="T163" s="185">
        <f>S163*H163</f>
        <v>0</v>
      </c>
      <c r="U163" s="148"/>
      <c r="V163" s="148"/>
      <c r="W163" s="148"/>
      <c r="X163" s="148"/>
      <c r="Y163" s="148"/>
      <c r="Z163" s="148"/>
      <c r="AA163" s="148"/>
      <c r="AB163" s="148"/>
      <c r="AC163" s="148"/>
      <c r="AD163" s="148"/>
      <c r="AE163" s="148"/>
      <c r="AR163" s="186" t="s">
        <v>126</v>
      </c>
      <c r="AT163" s="186" t="s">
        <v>121</v>
      </c>
      <c r="AU163" s="186" t="s">
        <v>85</v>
      </c>
      <c r="AY163" s="144" t="s">
        <v>119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44" t="s">
        <v>81</v>
      </c>
      <c r="BK163" s="187">
        <f>ROUND(I163*H163,2)</f>
        <v>0</v>
      </c>
      <c r="BL163" s="144" t="s">
        <v>126</v>
      </c>
      <c r="BM163" s="186" t="s">
        <v>219</v>
      </c>
    </row>
    <row r="164" spans="1:65" s="151" customFormat="1" ht="21.75" customHeight="1">
      <c r="A164" s="214"/>
      <c r="B164" s="215"/>
      <c r="C164" s="279" t="s">
        <v>220</v>
      </c>
      <c r="D164" s="279" t="s">
        <v>121</v>
      </c>
      <c r="E164" s="280" t="s">
        <v>221</v>
      </c>
      <c r="F164" s="281" t="s">
        <v>222</v>
      </c>
      <c r="G164" s="282" t="s">
        <v>139</v>
      </c>
      <c r="H164" s="283">
        <v>260</v>
      </c>
      <c r="I164" s="85"/>
      <c r="J164" s="304">
        <f>ROUND(I164*H164,2)</f>
        <v>0</v>
      </c>
      <c r="K164" s="281" t="s">
        <v>125</v>
      </c>
      <c r="L164" s="84"/>
      <c r="M164" s="86" t="s">
        <v>1</v>
      </c>
      <c r="N164" s="182" t="s">
        <v>41</v>
      </c>
      <c r="O164" s="183"/>
      <c r="P164" s="184">
        <f>O164*H164</f>
        <v>0</v>
      </c>
      <c r="Q164" s="184">
        <v>3.5999999999999999E-3</v>
      </c>
      <c r="R164" s="184">
        <f>Q164*H164</f>
        <v>0.93599999999999994</v>
      </c>
      <c r="S164" s="184">
        <v>0</v>
      </c>
      <c r="T164" s="185">
        <f>S164*H164</f>
        <v>0</v>
      </c>
      <c r="U164" s="148"/>
      <c r="V164" s="148"/>
      <c r="W164" s="148"/>
      <c r="X164" s="148"/>
      <c r="Y164" s="148"/>
      <c r="Z164" s="148"/>
      <c r="AA164" s="148"/>
      <c r="AB164" s="148"/>
      <c r="AC164" s="148"/>
      <c r="AD164" s="148"/>
      <c r="AE164" s="148"/>
      <c r="AR164" s="186" t="s">
        <v>126</v>
      </c>
      <c r="AT164" s="186" t="s">
        <v>121</v>
      </c>
      <c r="AU164" s="186" t="s">
        <v>85</v>
      </c>
      <c r="AY164" s="144" t="s">
        <v>119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44" t="s">
        <v>81</v>
      </c>
      <c r="BK164" s="187">
        <f>ROUND(I164*H164,2)</f>
        <v>0</v>
      </c>
      <c r="BL164" s="144" t="s">
        <v>126</v>
      </c>
      <c r="BM164" s="186" t="s">
        <v>223</v>
      </c>
    </row>
    <row r="165" spans="1:65" s="83" customFormat="1" ht="22.9" customHeight="1">
      <c r="A165" s="272"/>
      <c r="B165" s="273"/>
      <c r="C165" s="272"/>
      <c r="D165" s="274" t="s">
        <v>75</v>
      </c>
      <c r="E165" s="277" t="s">
        <v>186</v>
      </c>
      <c r="F165" s="277" t="s">
        <v>224</v>
      </c>
      <c r="G165" s="272"/>
      <c r="H165" s="272"/>
      <c r="J165" s="278">
        <f>BK165</f>
        <v>0</v>
      </c>
      <c r="K165" s="272"/>
      <c r="L165" s="174"/>
      <c r="M165" s="176"/>
      <c r="N165" s="177"/>
      <c r="O165" s="177"/>
      <c r="P165" s="178">
        <f>SUM(P166:P175)</f>
        <v>0</v>
      </c>
      <c r="Q165" s="177"/>
      <c r="R165" s="178">
        <f>SUM(R166:R175)</f>
        <v>1.1147</v>
      </c>
      <c r="S165" s="177"/>
      <c r="T165" s="179">
        <f>SUM(T166:T175)</f>
        <v>1</v>
      </c>
      <c r="AR165" s="175" t="s">
        <v>81</v>
      </c>
      <c r="AT165" s="180" t="s">
        <v>75</v>
      </c>
      <c r="AU165" s="180" t="s">
        <v>81</v>
      </c>
      <c r="AY165" s="175" t="s">
        <v>119</v>
      </c>
      <c r="BK165" s="181">
        <f>SUM(BK166:BK175)</f>
        <v>0</v>
      </c>
    </row>
    <row r="166" spans="1:65" s="151" customFormat="1" ht="24.2" customHeight="1">
      <c r="A166" s="214"/>
      <c r="B166" s="215"/>
      <c r="C166" s="279" t="s">
        <v>225</v>
      </c>
      <c r="D166" s="279" t="s">
        <v>121</v>
      </c>
      <c r="E166" s="280" t="s">
        <v>226</v>
      </c>
      <c r="F166" s="281" t="s">
        <v>227</v>
      </c>
      <c r="G166" s="282" t="s">
        <v>228</v>
      </c>
      <c r="H166" s="283">
        <v>10</v>
      </c>
      <c r="I166" s="85"/>
      <c r="J166" s="304">
        <f>ROUND(I166*H166,2)</f>
        <v>0</v>
      </c>
      <c r="K166" s="281" t="s">
        <v>125</v>
      </c>
      <c r="L166" s="84"/>
      <c r="M166" s="86" t="s">
        <v>1</v>
      </c>
      <c r="N166" s="182" t="s">
        <v>41</v>
      </c>
      <c r="O166" s="183"/>
      <c r="P166" s="184">
        <f>O166*H166</f>
        <v>0</v>
      </c>
      <c r="Q166" s="184">
        <v>0.10037</v>
      </c>
      <c r="R166" s="184">
        <f>Q166*H166</f>
        <v>1.0037</v>
      </c>
      <c r="S166" s="184">
        <v>0.1</v>
      </c>
      <c r="T166" s="185">
        <f>S166*H166</f>
        <v>1</v>
      </c>
      <c r="U166" s="148"/>
      <c r="V166" s="148"/>
      <c r="W166" s="148"/>
      <c r="X166" s="148"/>
      <c r="Y166" s="148"/>
      <c r="Z166" s="148"/>
      <c r="AA166" s="148"/>
      <c r="AB166" s="148"/>
      <c r="AC166" s="148"/>
      <c r="AD166" s="148"/>
      <c r="AE166" s="148"/>
      <c r="AR166" s="186" t="s">
        <v>126</v>
      </c>
      <c r="AT166" s="186" t="s">
        <v>121</v>
      </c>
      <c r="AU166" s="186" t="s">
        <v>85</v>
      </c>
      <c r="AY166" s="144" t="s">
        <v>119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44" t="s">
        <v>81</v>
      </c>
      <c r="BK166" s="187">
        <f>ROUND(I166*H166,2)</f>
        <v>0</v>
      </c>
      <c r="BL166" s="144" t="s">
        <v>126</v>
      </c>
      <c r="BM166" s="186" t="s">
        <v>229</v>
      </c>
    </row>
    <row r="167" spans="1:65" s="88" customFormat="1" ht="11.25">
      <c r="A167" s="290"/>
      <c r="B167" s="291"/>
      <c r="C167" s="290"/>
      <c r="D167" s="286" t="s">
        <v>128</v>
      </c>
      <c r="E167" s="292" t="s">
        <v>1</v>
      </c>
      <c r="F167" s="293" t="s">
        <v>230</v>
      </c>
      <c r="G167" s="290"/>
      <c r="H167" s="292" t="s">
        <v>1</v>
      </c>
      <c r="J167" s="290"/>
      <c r="K167" s="290"/>
      <c r="L167" s="193"/>
      <c r="M167" s="195"/>
      <c r="N167" s="196"/>
      <c r="O167" s="196"/>
      <c r="P167" s="196"/>
      <c r="Q167" s="196"/>
      <c r="R167" s="196"/>
      <c r="S167" s="196"/>
      <c r="T167" s="197"/>
      <c r="AT167" s="194" t="s">
        <v>128</v>
      </c>
      <c r="AU167" s="194" t="s">
        <v>85</v>
      </c>
      <c r="AV167" s="88" t="s">
        <v>81</v>
      </c>
      <c r="AW167" s="88" t="s">
        <v>32</v>
      </c>
      <c r="AX167" s="88" t="s">
        <v>76</v>
      </c>
      <c r="AY167" s="194" t="s">
        <v>119</v>
      </c>
    </row>
    <row r="168" spans="1:65" s="88" customFormat="1" ht="22.5">
      <c r="A168" s="290"/>
      <c r="B168" s="291"/>
      <c r="C168" s="290"/>
      <c r="D168" s="286" t="s">
        <v>128</v>
      </c>
      <c r="E168" s="292" t="s">
        <v>1</v>
      </c>
      <c r="F168" s="293" t="s">
        <v>231</v>
      </c>
      <c r="G168" s="290"/>
      <c r="H168" s="292" t="s">
        <v>1</v>
      </c>
      <c r="J168" s="290"/>
      <c r="K168" s="290"/>
      <c r="L168" s="193"/>
      <c r="M168" s="195"/>
      <c r="N168" s="196"/>
      <c r="O168" s="196"/>
      <c r="P168" s="196"/>
      <c r="Q168" s="196"/>
      <c r="R168" s="196"/>
      <c r="S168" s="196"/>
      <c r="T168" s="197"/>
      <c r="AT168" s="194" t="s">
        <v>128</v>
      </c>
      <c r="AU168" s="194" t="s">
        <v>85</v>
      </c>
      <c r="AV168" s="88" t="s">
        <v>81</v>
      </c>
      <c r="AW168" s="88" t="s">
        <v>32</v>
      </c>
      <c r="AX168" s="88" t="s">
        <v>76</v>
      </c>
      <c r="AY168" s="194" t="s">
        <v>119</v>
      </c>
    </row>
    <row r="169" spans="1:65" s="88" customFormat="1" ht="11.25">
      <c r="A169" s="290"/>
      <c r="B169" s="291"/>
      <c r="C169" s="290"/>
      <c r="D169" s="286" t="s">
        <v>128</v>
      </c>
      <c r="E169" s="292" t="s">
        <v>1</v>
      </c>
      <c r="F169" s="293" t="s">
        <v>232</v>
      </c>
      <c r="G169" s="290"/>
      <c r="H169" s="292" t="s">
        <v>1</v>
      </c>
      <c r="J169" s="290"/>
      <c r="K169" s="290"/>
      <c r="L169" s="193"/>
      <c r="M169" s="195"/>
      <c r="N169" s="196"/>
      <c r="O169" s="196"/>
      <c r="P169" s="196"/>
      <c r="Q169" s="196"/>
      <c r="R169" s="196"/>
      <c r="S169" s="196"/>
      <c r="T169" s="197"/>
      <c r="AT169" s="194" t="s">
        <v>128</v>
      </c>
      <c r="AU169" s="194" t="s">
        <v>85</v>
      </c>
      <c r="AV169" s="88" t="s">
        <v>81</v>
      </c>
      <c r="AW169" s="88" t="s">
        <v>32</v>
      </c>
      <c r="AX169" s="88" t="s">
        <v>76</v>
      </c>
      <c r="AY169" s="194" t="s">
        <v>119</v>
      </c>
    </row>
    <row r="170" spans="1:65" s="88" customFormat="1" ht="11.25">
      <c r="A170" s="290"/>
      <c r="B170" s="291"/>
      <c r="C170" s="290"/>
      <c r="D170" s="286" t="s">
        <v>128</v>
      </c>
      <c r="E170" s="292" t="s">
        <v>1</v>
      </c>
      <c r="F170" s="293" t="s">
        <v>233</v>
      </c>
      <c r="G170" s="290"/>
      <c r="H170" s="292" t="s">
        <v>1</v>
      </c>
      <c r="J170" s="290"/>
      <c r="K170" s="290"/>
      <c r="L170" s="193"/>
      <c r="M170" s="195"/>
      <c r="N170" s="196"/>
      <c r="O170" s="196"/>
      <c r="P170" s="196"/>
      <c r="Q170" s="196"/>
      <c r="R170" s="196"/>
      <c r="S170" s="196"/>
      <c r="T170" s="197"/>
      <c r="AT170" s="194" t="s">
        <v>128</v>
      </c>
      <c r="AU170" s="194" t="s">
        <v>85</v>
      </c>
      <c r="AV170" s="88" t="s">
        <v>81</v>
      </c>
      <c r="AW170" s="88" t="s">
        <v>32</v>
      </c>
      <c r="AX170" s="88" t="s">
        <v>76</v>
      </c>
      <c r="AY170" s="194" t="s">
        <v>119</v>
      </c>
    </row>
    <row r="171" spans="1:65" s="88" customFormat="1" ht="22.5">
      <c r="A171" s="290"/>
      <c r="B171" s="291"/>
      <c r="C171" s="290"/>
      <c r="D171" s="286" t="s">
        <v>128</v>
      </c>
      <c r="E171" s="292" t="s">
        <v>1</v>
      </c>
      <c r="F171" s="293" t="s">
        <v>234</v>
      </c>
      <c r="G171" s="290"/>
      <c r="H171" s="292" t="s">
        <v>1</v>
      </c>
      <c r="J171" s="290"/>
      <c r="K171" s="290"/>
      <c r="L171" s="193"/>
      <c r="M171" s="195"/>
      <c r="N171" s="196"/>
      <c r="O171" s="196"/>
      <c r="P171" s="196"/>
      <c r="Q171" s="196"/>
      <c r="R171" s="196"/>
      <c r="S171" s="196"/>
      <c r="T171" s="197"/>
      <c r="AT171" s="194" t="s">
        <v>128</v>
      </c>
      <c r="AU171" s="194" t="s">
        <v>85</v>
      </c>
      <c r="AV171" s="88" t="s">
        <v>81</v>
      </c>
      <c r="AW171" s="88" t="s">
        <v>32</v>
      </c>
      <c r="AX171" s="88" t="s">
        <v>76</v>
      </c>
      <c r="AY171" s="194" t="s">
        <v>119</v>
      </c>
    </row>
    <row r="172" spans="1:65" s="88" customFormat="1" ht="11.25">
      <c r="A172" s="290"/>
      <c r="B172" s="291"/>
      <c r="C172" s="290"/>
      <c r="D172" s="286" t="s">
        <v>128</v>
      </c>
      <c r="E172" s="292" t="s">
        <v>1</v>
      </c>
      <c r="F172" s="293" t="s">
        <v>235</v>
      </c>
      <c r="G172" s="290"/>
      <c r="H172" s="292" t="s">
        <v>1</v>
      </c>
      <c r="J172" s="290"/>
      <c r="K172" s="290"/>
      <c r="L172" s="193"/>
      <c r="M172" s="195"/>
      <c r="N172" s="196"/>
      <c r="O172" s="196"/>
      <c r="P172" s="196"/>
      <c r="Q172" s="196"/>
      <c r="R172" s="196"/>
      <c r="S172" s="196"/>
      <c r="T172" s="197"/>
      <c r="AT172" s="194" t="s">
        <v>128</v>
      </c>
      <c r="AU172" s="194" t="s">
        <v>85</v>
      </c>
      <c r="AV172" s="88" t="s">
        <v>81</v>
      </c>
      <c r="AW172" s="88" t="s">
        <v>32</v>
      </c>
      <c r="AX172" s="88" t="s">
        <v>76</v>
      </c>
      <c r="AY172" s="194" t="s">
        <v>119</v>
      </c>
    </row>
    <row r="173" spans="1:65" s="88" customFormat="1" ht="11.25">
      <c r="A173" s="290"/>
      <c r="B173" s="291"/>
      <c r="C173" s="290"/>
      <c r="D173" s="286" t="s">
        <v>128</v>
      </c>
      <c r="E173" s="292" t="s">
        <v>1</v>
      </c>
      <c r="F173" s="293" t="s">
        <v>236</v>
      </c>
      <c r="G173" s="290"/>
      <c r="H173" s="292" t="s">
        <v>1</v>
      </c>
      <c r="J173" s="290"/>
      <c r="K173" s="290"/>
      <c r="L173" s="193"/>
      <c r="M173" s="195"/>
      <c r="N173" s="196"/>
      <c r="O173" s="196"/>
      <c r="P173" s="196"/>
      <c r="Q173" s="196"/>
      <c r="R173" s="196"/>
      <c r="S173" s="196"/>
      <c r="T173" s="197"/>
      <c r="AT173" s="194" t="s">
        <v>128</v>
      </c>
      <c r="AU173" s="194" t="s">
        <v>85</v>
      </c>
      <c r="AV173" s="88" t="s">
        <v>81</v>
      </c>
      <c r="AW173" s="88" t="s">
        <v>32</v>
      </c>
      <c r="AX173" s="88" t="s">
        <v>76</v>
      </c>
      <c r="AY173" s="194" t="s">
        <v>119</v>
      </c>
    </row>
    <row r="174" spans="1:65" s="87" customFormat="1" ht="11.25">
      <c r="A174" s="284"/>
      <c r="B174" s="285"/>
      <c r="C174" s="284"/>
      <c r="D174" s="286" t="s">
        <v>128</v>
      </c>
      <c r="E174" s="287" t="s">
        <v>1</v>
      </c>
      <c r="F174" s="288" t="s">
        <v>159</v>
      </c>
      <c r="G174" s="284"/>
      <c r="H174" s="289">
        <v>10</v>
      </c>
      <c r="J174" s="284"/>
      <c r="K174" s="284"/>
      <c r="L174" s="188"/>
      <c r="M174" s="190"/>
      <c r="N174" s="191"/>
      <c r="O174" s="191"/>
      <c r="P174" s="191"/>
      <c r="Q174" s="191"/>
      <c r="R174" s="191"/>
      <c r="S174" s="191"/>
      <c r="T174" s="192"/>
      <c r="AT174" s="189" t="s">
        <v>128</v>
      </c>
      <c r="AU174" s="189" t="s">
        <v>85</v>
      </c>
      <c r="AV174" s="87" t="s">
        <v>85</v>
      </c>
      <c r="AW174" s="87" t="s">
        <v>32</v>
      </c>
      <c r="AX174" s="87" t="s">
        <v>81</v>
      </c>
      <c r="AY174" s="189" t="s">
        <v>119</v>
      </c>
    </row>
    <row r="175" spans="1:65" s="151" customFormat="1" ht="24.2" customHeight="1">
      <c r="A175" s="214"/>
      <c r="B175" s="215"/>
      <c r="C175" s="299" t="s">
        <v>237</v>
      </c>
      <c r="D175" s="299" t="s">
        <v>183</v>
      </c>
      <c r="E175" s="300" t="s">
        <v>238</v>
      </c>
      <c r="F175" s="301" t="s">
        <v>239</v>
      </c>
      <c r="G175" s="302" t="s">
        <v>228</v>
      </c>
      <c r="H175" s="303">
        <v>10</v>
      </c>
      <c r="I175" s="90"/>
      <c r="J175" s="305">
        <f>ROUND(I175*H175,2)</f>
        <v>0</v>
      </c>
      <c r="K175" s="301" t="s">
        <v>125</v>
      </c>
      <c r="L175" s="203"/>
      <c r="M175" s="91" t="s">
        <v>1</v>
      </c>
      <c r="N175" s="204" t="s">
        <v>41</v>
      </c>
      <c r="O175" s="183"/>
      <c r="P175" s="184">
        <f>O175*H175</f>
        <v>0</v>
      </c>
      <c r="Q175" s="184">
        <v>1.11E-2</v>
      </c>
      <c r="R175" s="184">
        <f>Q175*H175</f>
        <v>0.111</v>
      </c>
      <c r="S175" s="184">
        <v>0</v>
      </c>
      <c r="T175" s="185">
        <f>S175*H175</f>
        <v>0</v>
      </c>
      <c r="U175" s="148"/>
      <c r="V175" s="148"/>
      <c r="W175" s="148"/>
      <c r="X175" s="148"/>
      <c r="Y175" s="148"/>
      <c r="Z175" s="148"/>
      <c r="AA175" s="148"/>
      <c r="AB175" s="148"/>
      <c r="AC175" s="148"/>
      <c r="AD175" s="148"/>
      <c r="AE175" s="148"/>
      <c r="AR175" s="186" t="s">
        <v>186</v>
      </c>
      <c r="AT175" s="186" t="s">
        <v>183</v>
      </c>
      <c r="AU175" s="186" t="s">
        <v>85</v>
      </c>
      <c r="AY175" s="144" t="s">
        <v>119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44" t="s">
        <v>81</v>
      </c>
      <c r="BK175" s="187">
        <f>ROUND(I175*H175,2)</f>
        <v>0</v>
      </c>
      <c r="BL175" s="144" t="s">
        <v>126</v>
      </c>
      <c r="BM175" s="186" t="s">
        <v>240</v>
      </c>
    </row>
    <row r="176" spans="1:65" s="83" customFormat="1" ht="22.9" customHeight="1">
      <c r="A176" s="272"/>
      <c r="B176" s="273"/>
      <c r="C176" s="272"/>
      <c r="D176" s="274" t="s">
        <v>75</v>
      </c>
      <c r="E176" s="277" t="s">
        <v>154</v>
      </c>
      <c r="F176" s="277" t="s">
        <v>241</v>
      </c>
      <c r="G176" s="272"/>
      <c r="H176" s="272"/>
      <c r="J176" s="278">
        <f>BK176</f>
        <v>0</v>
      </c>
      <c r="K176" s="272"/>
      <c r="L176" s="174"/>
      <c r="M176" s="176"/>
      <c r="N176" s="177"/>
      <c r="O176" s="177"/>
      <c r="P176" s="178">
        <f>SUM(P177:P206)</f>
        <v>0</v>
      </c>
      <c r="Q176" s="177"/>
      <c r="R176" s="178">
        <f>SUM(R177:R206)</f>
        <v>88.895480399999997</v>
      </c>
      <c r="S176" s="177"/>
      <c r="T176" s="179">
        <f>SUM(T177:T206)</f>
        <v>0.16400000000000001</v>
      </c>
      <c r="AR176" s="175" t="s">
        <v>81</v>
      </c>
      <c r="AT176" s="180" t="s">
        <v>75</v>
      </c>
      <c r="AU176" s="180" t="s">
        <v>81</v>
      </c>
      <c r="AY176" s="175" t="s">
        <v>119</v>
      </c>
      <c r="BK176" s="181">
        <f>SUM(BK177:BK206)</f>
        <v>0</v>
      </c>
    </row>
    <row r="177" spans="1:65" s="151" customFormat="1" ht="24.2" customHeight="1">
      <c r="A177" s="214"/>
      <c r="B177" s="215"/>
      <c r="C177" s="279" t="s">
        <v>242</v>
      </c>
      <c r="D177" s="279" t="s">
        <v>121</v>
      </c>
      <c r="E177" s="280" t="s">
        <v>243</v>
      </c>
      <c r="F177" s="281" t="s">
        <v>244</v>
      </c>
      <c r="G177" s="282" t="s">
        <v>228</v>
      </c>
      <c r="H177" s="283">
        <v>2</v>
      </c>
      <c r="I177" s="85"/>
      <c r="J177" s="304">
        <f>ROUND(I177*H177,2)</f>
        <v>0</v>
      </c>
      <c r="K177" s="281" t="s">
        <v>125</v>
      </c>
      <c r="L177" s="84"/>
      <c r="M177" s="86" t="s">
        <v>1</v>
      </c>
      <c r="N177" s="182" t="s">
        <v>41</v>
      </c>
      <c r="O177" s="183"/>
      <c r="P177" s="184">
        <f>O177*H177</f>
        <v>0</v>
      </c>
      <c r="Q177" s="184">
        <v>6.9999999999999999E-4</v>
      </c>
      <c r="R177" s="184">
        <f>Q177*H177</f>
        <v>1.4E-3</v>
      </c>
      <c r="S177" s="184">
        <v>0</v>
      </c>
      <c r="T177" s="185">
        <f>S177*H177</f>
        <v>0</v>
      </c>
      <c r="U177" s="148"/>
      <c r="V177" s="148"/>
      <c r="W177" s="148"/>
      <c r="X177" s="148"/>
      <c r="Y177" s="148"/>
      <c r="Z177" s="148"/>
      <c r="AA177" s="148"/>
      <c r="AB177" s="148"/>
      <c r="AC177" s="148"/>
      <c r="AD177" s="148"/>
      <c r="AE177" s="148"/>
      <c r="AR177" s="186" t="s">
        <v>126</v>
      </c>
      <c r="AT177" s="186" t="s">
        <v>121</v>
      </c>
      <c r="AU177" s="186" t="s">
        <v>85</v>
      </c>
      <c r="AY177" s="144" t="s">
        <v>119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44" t="s">
        <v>81</v>
      </c>
      <c r="BK177" s="187">
        <f>ROUND(I177*H177,2)</f>
        <v>0</v>
      </c>
      <c r="BL177" s="144" t="s">
        <v>126</v>
      </c>
      <c r="BM177" s="186" t="s">
        <v>245</v>
      </c>
    </row>
    <row r="178" spans="1:65" s="88" customFormat="1" ht="11.25">
      <c r="A178" s="290"/>
      <c r="B178" s="291"/>
      <c r="C178" s="290"/>
      <c r="D178" s="286" t="s">
        <v>128</v>
      </c>
      <c r="E178" s="292" t="s">
        <v>1</v>
      </c>
      <c r="F178" s="293" t="s">
        <v>246</v>
      </c>
      <c r="G178" s="290"/>
      <c r="H178" s="292" t="s">
        <v>1</v>
      </c>
      <c r="J178" s="290"/>
      <c r="K178" s="290"/>
      <c r="L178" s="193"/>
      <c r="M178" s="195"/>
      <c r="N178" s="196"/>
      <c r="O178" s="196"/>
      <c r="P178" s="196"/>
      <c r="Q178" s="196"/>
      <c r="R178" s="196"/>
      <c r="S178" s="196"/>
      <c r="T178" s="197"/>
      <c r="AT178" s="194" t="s">
        <v>128</v>
      </c>
      <c r="AU178" s="194" t="s">
        <v>85</v>
      </c>
      <c r="AV178" s="88" t="s">
        <v>81</v>
      </c>
      <c r="AW178" s="88" t="s">
        <v>32</v>
      </c>
      <c r="AX178" s="88" t="s">
        <v>76</v>
      </c>
      <c r="AY178" s="194" t="s">
        <v>119</v>
      </c>
    </row>
    <row r="179" spans="1:65" s="87" customFormat="1" ht="11.25">
      <c r="A179" s="284"/>
      <c r="B179" s="285"/>
      <c r="C179" s="284"/>
      <c r="D179" s="286" t="s">
        <v>128</v>
      </c>
      <c r="E179" s="287" t="s">
        <v>1</v>
      </c>
      <c r="F179" s="288" t="s">
        <v>85</v>
      </c>
      <c r="G179" s="284"/>
      <c r="H179" s="289">
        <v>2</v>
      </c>
      <c r="J179" s="284"/>
      <c r="K179" s="284"/>
      <c r="L179" s="188"/>
      <c r="M179" s="190"/>
      <c r="N179" s="191"/>
      <c r="O179" s="191"/>
      <c r="P179" s="191"/>
      <c r="Q179" s="191"/>
      <c r="R179" s="191"/>
      <c r="S179" s="191"/>
      <c r="T179" s="192"/>
      <c r="AT179" s="189" t="s">
        <v>128</v>
      </c>
      <c r="AU179" s="189" t="s">
        <v>85</v>
      </c>
      <c r="AV179" s="87" t="s">
        <v>85</v>
      </c>
      <c r="AW179" s="87" t="s">
        <v>32</v>
      </c>
      <c r="AX179" s="87" t="s">
        <v>81</v>
      </c>
      <c r="AY179" s="189" t="s">
        <v>119</v>
      </c>
    </row>
    <row r="180" spans="1:65" s="151" customFormat="1" ht="24.2" customHeight="1">
      <c r="A180" s="214"/>
      <c r="B180" s="215"/>
      <c r="C180" s="279" t="s">
        <v>247</v>
      </c>
      <c r="D180" s="279" t="s">
        <v>121</v>
      </c>
      <c r="E180" s="280" t="s">
        <v>248</v>
      </c>
      <c r="F180" s="281" t="s">
        <v>249</v>
      </c>
      <c r="G180" s="282" t="s">
        <v>228</v>
      </c>
      <c r="H180" s="283">
        <v>2</v>
      </c>
      <c r="I180" s="85"/>
      <c r="J180" s="304">
        <f>ROUND(I180*H180,2)</f>
        <v>0</v>
      </c>
      <c r="K180" s="281" t="s">
        <v>125</v>
      </c>
      <c r="L180" s="84"/>
      <c r="M180" s="86" t="s">
        <v>1</v>
      </c>
      <c r="N180" s="182" t="s">
        <v>41</v>
      </c>
      <c r="O180" s="183"/>
      <c r="P180" s="184">
        <f>O180*H180</f>
        <v>0</v>
      </c>
      <c r="Q180" s="184">
        <v>0.11241</v>
      </c>
      <c r="R180" s="184">
        <f>Q180*H180</f>
        <v>0.22481999999999999</v>
      </c>
      <c r="S180" s="184">
        <v>0</v>
      </c>
      <c r="T180" s="185">
        <f>S180*H180</f>
        <v>0</v>
      </c>
      <c r="U180" s="148"/>
      <c r="V180" s="148"/>
      <c r="W180" s="148"/>
      <c r="X180" s="148"/>
      <c r="Y180" s="148"/>
      <c r="Z180" s="148"/>
      <c r="AA180" s="148"/>
      <c r="AB180" s="148"/>
      <c r="AC180" s="148"/>
      <c r="AD180" s="148"/>
      <c r="AE180" s="148"/>
      <c r="AR180" s="186" t="s">
        <v>126</v>
      </c>
      <c r="AT180" s="186" t="s">
        <v>121</v>
      </c>
      <c r="AU180" s="186" t="s">
        <v>85</v>
      </c>
      <c r="AY180" s="144" t="s">
        <v>119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44" t="s">
        <v>81</v>
      </c>
      <c r="BK180" s="187">
        <f>ROUND(I180*H180,2)</f>
        <v>0</v>
      </c>
      <c r="BL180" s="144" t="s">
        <v>126</v>
      </c>
      <c r="BM180" s="186" t="s">
        <v>250</v>
      </c>
    </row>
    <row r="181" spans="1:65" s="88" customFormat="1" ht="11.25">
      <c r="A181" s="290"/>
      <c r="B181" s="291"/>
      <c r="C181" s="290"/>
      <c r="D181" s="286" t="s">
        <v>128</v>
      </c>
      <c r="E181" s="292" t="s">
        <v>1</v>
      </c>
      <c r="F181" s="293" t="s">
        <v>251</v>
      </c>
      <c r="G181" s="290"/>
      <c r="H181" s="292" t="s">
        <v>1</v>
      </c>
      <c r="J181" s="290"/>
      <c r="K181" s="290"/>
      <c r="L181" s="193"/>
      <c r="M181" s="195"/>
      <c r="N181" s="196"/>
      <c r="O181" s="196"/>
      <c r="P181" s="196"/>
      <c r="Q181" s="196"/>
      <c r="R181" s="196"/>
      <c r="S181" s="196"/>
      <c r="T181" s="197"/>
      <c r="AT181" s="194" t="s">
        <v>128</v>
      </c>
      <c r="AU181" s="194" t="s">
        <v>85</v>
      </c>
      <c r="AV181" s="88" t="s">
        <v>81</v>
      </c>
      <c r="AW181" s="88" t="s">
        <v>32</v>
      </c>
      <c r="AX181" s="88" t="s">
        <v>76</v>
      </c>
      <c r="AY181" s="194" t="s">
        <v>119</v>
      </c>
    </row>
    <row r="182" spans="1:65" s="88" customFormat="1" ht="11.25">
      <c r="A182" s="290"/>
      <c r="B182" s="291"/>
      <c r="C182" s="290"/>
      <c r="D182" s="286" t="s">
        <v>128</v>
      </c>
      <c r="E182" s="292" t="s">
        <v>1</v>
      </c>
      <c r="F182" s="293" t="s">
        <v>252</v>
      </c>
      <c r="G182" s="290"/>
      <c r="H182" s="292" t="s">
        <v>1</v>
      </c>
      <c r="J182" s="290"/>
      <c r="K182" s="290"/>
      <c r="L182" s="193"/>
      <c r="M182" s="195"/>
      <c r="N182" s="196"/>
      <c r="O182" s="196"/>
      <c r="P182" s="196"/>
      <c r="Q182" s="196"/>
      <c r="R182" s="196"/>
      <c r="S182" s="196"/>
      <c r="T182" s="197"/>
      <c r="AT182" s="194" t="s">
        <v>128</v>
      </c>
      <c r="AU182" s="194" t="s">
        <v>85</v>
      </c>
      <c r="AV182" s="88" t="s">
        <v>81</v>
      </c>
      <c r="AW182" s="88" t="s">
        <v>32</v>
      </c>
      <c r="AX182" s="88" t="s">
        <v>76</v>
      </c>
      <c r="AY182" s="194" t="s">
        <v>119</v>
      </c>
    </row>
    <row r="183" spans="1:65" s="88" customFormat="1" ht="22.5">
      <c r="A183" s="290"/>
      <c r="B183" s="291"/>
      <c r="C183" s="290"/>
      <c r="D183" s="286" t="s">
        <v>128</v>
      </c>
      <c r="E183" s="292" t="s">
        <v>1</v>
      </c>
      <c r="F183" s="293" t="s">
        <v>253</v>
      </c>
      <c r="G183" s="290"/>
      <c r="H183" s="292" t="s">
        <v>1</v>
      </c>
      <c r="J183" s="290"/>
      <c r="K183" s="290"/>
      <c r="L183" s="193"/>
      <c r="M183" s="195"/>
      <c r="N183" s="196"/>
      <c r="O183" s="196"/>
      <c r="P183" s="196"/>
      <c r="Q183" s="196"/>
      <c r="R183" s="196"/>
      <c r="S183" s="196"/>
      <c r="T183" s="197"/>
      <c r="AT183" s="194" t="s">
        <v>128</v>
      </c>
      <c r="AU183" s="194" t="s">
        <v>85</v>
      </c>
      <c r="AV183" s="88" t="s">
        <v>81</v>
      </c>
      <c r="AW183" s="88" t="s">
        <v>32</v>
      </c>
      <c r="AX183" s="88" t="s">
        <v>76</v>
      </c>
      <c r="AY183" s="194" t="s">
        <v>119</v>
      </c>
    </row>
    <row r="184" spans="1:65" s="88" customFormat="1" ht="22.5">
      <c r="A184" s="290"/>
      <c r="B184" s="291"/>
      <c r="C184" s="290"/>
      <c r="D184" s="286" t="s">
        <v>128</v>
      </c>
      <c r="E184" s="292" t="s">
        <v>1</v>
      </c>
      <c r="F184" s="293" t="s">
        <v>254</v>
      </c>
      <c r="G184" s="290"/>
      <c r="H184" s="292" t="s">
        <v>1</v>
      </c>
      <c r="J184" s="290"/>
      <c r="K184" s="290"/>
      <c r="L184" s="193"/>
      <c r="M184" s="195"/>
      <c r="N184" s="196"/>
      <c r="O184" s="196"/>
      <c r="P184" s="196"/>
      <c r="Q184" s="196"/>
      <c r="R184" s="196"/>
      <c r="S184" s="196"/>
      <c r="T184" s="197"/>
      <c r="AT184" s="194" t="s">
        <v>128</v>
      </c>
      <c r="AU184" s="194" t="s">
        <v>85</v>
      </c>
      <c r="AV184" s="88" t="s">
        <v>81</v>
      </c>
      <c r="AW184" s="88" t="s">
        <v>32</v>
      </c>
      <c r="AX184" s="88" t="s">
        <v>76</v>
      </c>
      <c r="AY184" s="194" t="s">
        <v>119</v>
      </c>
    </row>
    <row r="185" spans="1:65" s="88" customFormat="1" ht="11.25">
      <c r="A185" s="290"/>
      <c r="B185" s="291"/>
      <c r="C185" s="290"/>
      <c r="D185" s="286" t="s">
        <v>128</v>
      </c>
      <c r="E185" s="292" t="s">
        <v>1</v>
      </c>
      <c r="F185" s="293" t="s">
        <v>255</v>
      </c>
      <c r="G185" s="290"/>
      <c r="H185" s="292" t="s">
        <v>1</v>
      </c>
      <c r="J185" s="290"/>
      <c r="K185" s="290"/>
      <c r="L185" s="193"/>
      <c r="M185" s="195"/>
      <c r="N185" s="196"/>
      <c r="O185" s="196"/>
      <c r="P185" s="196"/>
      <c r="Q185" s="196"/>
      <c r="R185" s="196"/>
      <c r="S185" s="196"/>
      <c r="T185" s="197"/>
      <c r="AT185" s="194" t="s">
        <v>128</v>
      </c>
      <c r="AU185" s="194" t="s">
        <v>85</v>
      </c>
      <c r="AV185" s="88" t="s">
        <v>81</v>
      </c>
      <c r="AW185" s="88" t="s">
        <v>32</v>
      </c>
      <c r="AX185" s="88" t="s">
        <v>76</v>
      </c>
      <c r="AY185" s="194" t="s">
        <v>119</v>
      </c>
    </row>
    <row r="186" spans="1:65" s="88" customFormat="1" ht="22.5">
      <c r="A186" s="290"/>
      <c r="B186" s="291"/>
      <c r="C186" s="290"/>
      <c r="D186" s="286" t="s">
        <v>128</v>
      </c>
      <c r="E186" s="292" t="s">
        <v>1</v>
      </c>
      <c r="F186" s="293" t="s">
        <v>256</v>
      </c>
      <c r="G186" s="290"/>
      <c r="H186" s="292" t="s">
        <v>1</v>
      </c>
      <c r="J186" s="290"/>
      <c r="K186" s="290"/>
      <c r="L186" s="193"/>
      <c r="M186" s="195"/>
      <c r="N186" s="196"/>
      <c r="O186" s="196"/>
      <c r="P186" s="196"/>
      <c r="Q186" s="196"/>
      <c r="R186" s="196"/>
      <c r="S186" s="196"/>
      <c r="T186" s="197"/>
      <c r="AT186" s="194" t="s">
        <v>128</v>
      </c>
      <c r="AU186" s="194" t="s">
        <v>85</v>
      </c>
      <c r="AV186" s="88" t="s">
        <v>81</v>
      </c>
      <c r="AW186" s="88" t="s">
        <v>32</v>
      </c>
      <c r="AX186" s="88" t="s">
        <v>76</v>
      </c>
      <c r="AY186" s="194" t="s">
        <v>119</v>
      </c>
    </row>
    <row r="187" spans="1:65" s="88" customFormat="1" ht="11.25">
      <c r="A187" s="290"/>
      <c r="B187" s="291"/>
      <c r="C187" s="290"/>
      <c r="D187" s="286" t="s">
        <v>128</v>
      </c>
      <c r="E187" s="292" t="s">
        <v>1</v>
      </c>
      <c r="F187" s="293" t="s">
        <v>257</v>
      </c>
      <c r="G187" s="290"/>
      <c r="H187" s="292" t="s">
        <v>1</v>
      </c>
      <c r="J187" s="290"/>
      <c r="K187" s="290"/>
      <c r="L187" s="193"/>
      <c r="M187" s="195"/>
      <c r="N187" s="196"/>
      <c r="O187" s="196"/>
      <c r="P187" s="196"/>
      <c r="Q187" s="196"/>
      <c r="R187" s="196"/>
      <c r="S187" s="196"/>
      <c r="T187" s="197"/>
      <c r="AT187" s="194" t="s">
        <v>128</v>
      </c>
      <c r="AU187" s="194" t="s">
        <v>85</v>
      </c>
      <c r="AV187" s="88" t="s">
        <v>81</v>
      </c>
      <c r="AW187" s="88" t="s">
        <v>32</v>
      </c>
      <c r="AX187" s="88" t="s">
        <v>76</v>
      </c>
      <c r="AY187" s="194" t="s">
        <v>119</v>
      </c>
    </row>
    <row r="188" spans="1:65" s="87" customFormat="1" ht="11.25">
      <c r="A188" s="284"/>
      <c r="B188" s="285"/>
      <c r="C188" s="284"/>
      <c r="D188" s="286" t="s">
        <v>128</v>
      </c>
      <c r="E188" s="287" t="s">
        <v>1</v>
      </c>
      <c r="F188" s="288" t="s">
        <v>85</v>
      </c>
      <c r="G188" s="284"/>
      <c r="H188" s="289">
        <v>2</v>
      </c>
      <c r="J188" s="284"/>
      <c r="K188" s="284"/>
      <c r="L188" s="188"/>
      <c r="M188" s="190"/>
      <c r="N188" s="191"/>
      <c r="O188" s="191"/>
      <c r="P188" s="191"/>
      <c r="Q188" s="191"/>
      <c r="R188" s="191"/>
      <c r="S188" s="191"/>
      <c r="T188" s="192"/>
      <c r="AT188" s="189" t="s">
        <v>128</v>
      </c>
      <c r="AU188" s="189" t="s">
        <v>85</v>
      </c>
      <c r="AV188" s="87" t="s">
        <v>85</v>
      </c>
      <c r="AW188" s="87" t="s">
        <v>32</v>
      </c>
      <c r="AX188" s="87" t="s">
        <v>81</v>
      </c>
      <c r="AY188" s="189" t="s">
        <v>119</v>
      </c>
    </row>
    <row r="189" spans="1:65" s="151" customFormat="1" ht="33" customHeight="1">
      <c r="A189" s="214"/>
      <c r="B189" s="215"/>
      <c r="C189" s="279" t="s">
        <v>258</v>
      </c>
      <c r="D189" s="279" t="s">
        <v>121</v>
      </c>
      <c r="E189" s="280" t="s">
        <v>259</v>
      </c>
      <c r="F189" s="281" t="s">
        <v>260</v>
      </c>
      <c r="G189" s="282" t="s">
        <v>139</v>
      </c>
      <c r="H189" s="283">
        <v>260</v>
      </c>
      <c r="I189" s="85"/>
      <c r="J189" s="304">
        <f>ROUND(I189*H189,2)</f>
        <v>0</v>
      </c>
      <c r="K189" s="281" t="s">
        <v>125</v>
      </c>
      <c r="L189" s="84"/>
      <c r="M189" s="86" t="s">
        <v>1</v>
      </c>
      <c r="N189" s="182" t="s">
        <v>41</v>
      </c>
      <c r="O189" s="183"/>
      <c r="P189" s="184">
        <f>O189*H189</f>
        <v>0</v>
      </c>
      <c r="Q189" s="184">
        <v>0.16850000000000001</v>
      </c>
      <c r="R189" s="184">
        <f>Q189*H189</f>
        <v>43.81</v>
      </c>
      <c r="S189" s="184">
        <v>0</v>
      </c>
      <c r="T189" s="185">
        <f>S189*H189</f>
        <v>0</v>
      </c>
      <c r="U189" s="148"/>
      <c r="V189" s="148"/>
      <c r="W189" s="148"/>
      <c r="X189" s="148"/>
      <c r="Y189" s="148"/>
      <c r="Z189" s="148"/>
      <c r="AA189" s="148"/>
      <c r="AB189" s="148"/>
      <c r="AC189" s="148"/>
      <c r="AD189" s="148"/>
      <c r="AE189" s="148"/>
      <c r="AR189" s="186" t="s">
        <v>126</v>
      </c>
      <c r="AT189" s="186" t="s">
        <v>121</v>
      </c>
      <c r="AU189" s="186" t="s">
        <v>85</v>
      </c>
      <c r="AY189" s="144" t="s">
        <v>119</v>
      </c>
      <c r="BE189" s="187">
        <f>IF(N189="základní",J189,0)</f>
        <v>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44" t="s">
        <v>81</v>
      </c>
      <c r="BK189" s="187">
        <f>ROUND(I189*H189,2)</f>
        <v>0</v>
      </c>
      <c r="BL189" s="144" t="s">
        <v>126</v>
      </c>
      <c r="BM189" s="186" t="s">
        <v>261</v>
      </c>
    </row>
    <row r="190" spans="1:65" s="87" customFormat="1" ht="11.25">
      <c r="A190" s="284"/>
      <c r="B190" s="285"/>
      <c r="C190" s="284"/>
      <c r="D190" s="286" t="s">
        <v>128</v>
      </c>
      <c r="E190" s="287" t="s">
        <v>1</v>
      </c>
      <c r="F190" s="288" t="s">
        <v>262</v>
      </c>
      <c r="G190" s="284"/>
      <c r="H190" s="289">
        <v>166</v>
      </c>
      <c r="J190" s="284"/>
      <c r="K190" s="284"/>
      <c r="L190" s="188"/>
      <c r="M190" s="190"/>
      <c r="N190" s="191"/>
      <c r="O190" s="191"/>
      <c r="P190" s="191"/>
      <c r="Q190" s="191"/>
      <c r="R190" s="191"/>
      <c r="S190" s="191"/>
      <c r="T190" s="192"/>
      <c r="AT190" s="189" t="s">
        <v>128</v>
      </c>
      <c r="AU190" s="189" t="s">
        <v>85</v>
      </c>
      <c r="AV190" s="87" t="s">
        <v>85</v>
      </c>
      <c r="AW190" s="87" t="s">
        <v>32</v>
      </c>
      <c r="AX190" s="87" t="s">
        <v>76</v>
      </c>
      <c r="AY190" s="189" t="s">
        <v>119</v>
      </c>
    </row>
    <row r="191" spans="1:65" s="87" customFormat="1" ht="11.25">
      <c r="A191" s="284"/>
      <c r="B191" s="285"/>
      <c r="C191" s="284"/>
      <c r="D191" s="286" t="s">
        <v>128</v>
      </c>
      <c r="E191" s="287" t="s">
        <v>1</v>
      </c>
      <c r="F191" s="288" t="s">
        <v>263</v>
      </c>
      <c r="G191" s="284"/>
      <c r="H191" s="289">
        <v>78</v>
      </c>
      <c r="J191" s="284"/>
      <c r="K191" s="284"/>
      <c r="L191" s="188"/>
      <c r="M191" s="190"/>
      <c r="N191" s="191"/>
      <c r="O191" s="191"/>
      <c r="P191" s="191"/>
      <c r="Q191" s="191"/>
      <c r="R191" s="191"/>
      <c r="S191" s="191"/>
      <c r="T191" s="192"/>
      <c r="AT191" s="189" t="s">
        <v>128</v>
      </c>
      <c r="AU191" s="189" t="s">
        <v>85</v>
      </c>
      <c r="AV191" s="87" t="s">
        <v>85</v>
      </c>
      <c r="AW191" s="87" t="s">
        <v>32</v>
      </c>
      <c r="AX191" s="87" t="s">
        <v>76</v>
      </c>
      <c r="AY191" s="189" t="s">
        <v>119</v>
      </c>
    </row>
    <row r="192" spans="1:65" s="87" customFormat="1" ht="11.25">
      <c r="A192" s="284"/>
      <c r="B192" s="285"/>
      <c r="C192" s="284"/>
      <c r="D192" s="286" t="s">
        <v>128</v>
      </c>
      <c r="E192" s="287" t="s">
        <v>1</v>
      </c>
      <c r="F192" s="288" t="s">
        <v>264</v>
      </c>
      <c r="G192" s="284"/>
      <c r="H192" s="289">
        <v>16</v>
      </c>
      <c r="J192" s="284"/>
      <c r="K192" s="284"/>
      <c r="L192" s="188"/>
      <c r="M192" s="190"/>
      <c r="N192" s="191"/>
      <c r="O192" s="191"/>
      <c r="P192" s="191"/>
      <c r="Q192" s="191"/>
      <c r="R192" s="191"/>
      <c r="S192" s="191"/>
      <c r="T192" s="192"/>
      <c r="AT192" s="189" t="s">
        <v>128</v>
      </c>
      <c r="AU192" s="189" t="s">
        <v>85</v>
      </c>
      <c r="AV192" s="87" t="s">
        <v>85</v>
      </c>
      <c r="AW192" s="87" t="s">
        <v>32</v>
      </c>
      <c r="AX192" s="87" t="s">
        <v>76</v>
      </c>
      <c r="AY192" s="189" t="s">
        <v>119</v>
      </c>
    </row>
    <row r="193" spans="1:65" s="89" customFormat="1" ht="11.25">
      <c r="A193" s="294"/>
      <c r="B193" s="295"/>
      <c r="C193" s="294"/>
      <c r="D193" s="286" t="s">
        <v>128</v>
      </c>
      <c r="E193" s="296" t="s">
        <v>1</v>
      </c>
      <c r="F193" s="297" t="s">
        <v>176</v>
      </c>
      <c r="G193" s="294"/>
      <c r="H193" s="298">
        <v>260</v>
      </c>
      <c r="J193" s="294"/>
      <c r="K193" s="294"/>
      <c r="L193" s="198"/>
      <c r="M193" s="200"/>
      <c r="N193" s="201"/>
      <c r="O193" s="201"/>
      <c r="P193" s="201"/>
      <c r="Q193" s="201"/>
      <c r="R193" s="201"/>
      <c r="S193" s="201"/>
      <c r="T193" s="202"/>
      <c r="AT193" s="199" t="s">
        <v>128</v>
      </c>
      <c r="AU193" s="199" t="s">
        <v>85</v>
      </c>
      <c r="AV193" s="89" t="s">
        <v>126</v>
      </c>
      <c r="AW193" s="89" t="s">
        <v>32</v>
      </c>
      <c r="AX193" s="89" t="s">
        <v>81</v>
      </c>
      <c r="AY193" s="199" t="s">
        <v>119</v>
      </c>
    </row>
    <row r="194" spans="1:65" s="151" customFormat="1" ht="16.5" customHeight="1">
      <c r="A194" s="214"/>
      <c r="B194" s="215"/>
      <c r="C194" s="299" t="s">
        <v>265</v>
      </c>
      <c r="D194" s="299" t="s">
        <v>183</v>
      </c>
      <c r="E194" s="300" t="s">
        <v>266</v>
      </c>
      <c r="F194" s="301" t="s">
        <v>267</v>
      </c>
      <c r="G194" s="302" t="s">
        <v>139</v>
      </c>
      <c r="H194" s="303">
        <v>169.32</v>
      </c>
      <c r="I194" s="90"/>
      <c r="J194" s="305">
        <f>ROUND(I194*H194,2)</f>
        <v>0</v>
      </c>
      <c r="K194" s="301" t="s">
        <v>125</v>
      </c>
      <c r="L194" s="203"/>
      <c r="M194" s="91" t="s">
        <v>1</v>
      </c>
      <c r="N194" s="204" t="s">
        <v>41</v>
      </c>
      <c r="O194" s="183"/>
      <c r="P194" s="184">
        <f>O194*H194</f>
        <v>0</v>
      </c>
      <c r="Q194" s="184">
        <v>0.08</v>
      </c>
      <c r="R194" s="184">
        <f>Q194*H194</f>
        <v>13.5456</v>
      </c>
      <c r="S194" s="184">
        <v>0</v>
      </c>
      <c r="T194" s="185">
        <f>S194*H194</f>
        <v>0</v>
      </c>
      <c r="U194" s="148"/>
      <c r="V194" s="148"/>
      <c r="W194" s="148"/>
      <c r="X194" s="148"/>
      <c r="Y194" s="148"/>
      <c r="Z194" s="148"/>
      <c r="AA194" s="148"/>
      <c r="AB194" s="148"/>
      <c r="AC194" s="148"/>
      <c r="AD194" s="148"/>
      <c r="AE194" s="148"/>
      <c r="AR194" s="186" t="s">
        <v>186</v>
      </c>
      <c r="AT194" s="186" t="s">
        <v>183</v>
      </c>
      <c r="AU194" s="186" t="s">
        <v>85</v>
      </c>
      <c r="AY194" s="144" t="s">
        <v>119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44" t="s">
        <v>81</v>
      </c>
      <c r="BK194" s="187">
        <f>ROUND(I194*H194,2)</f>
        <v>0</v>
      </c>
      <c r="BL194" s="144" t="s">
        <v>126</v>
      </c>
      <c r="BM194" s="186" t="s">
        <v>268</v>
      </c>
    </row>
    <row r="195" spans="1:65" s="87" customFormat="1" ht="11.25">
      <c r="A195" s="284"/>
      <c r="B195" s="285"/>
      <c r="C195" s="284"/>
      <c r="D195" s="286" t="s">
        <v>128</v>
      </c>
      <c r="E195" s="287" t="s">
        <v>1</v>
      </c>
      <c r="F195" s="288" t="s">
        <v>269</v>
      </c>
      <c r="G195" s="284"/>
      <c r="H195" s="289">
        <v>166</v>
      </c>
      <c r="J195" s="284"/>
      <c r="K195" s="284"/>
      <c r="L195" s="188"/>
      <c r="M195" s="190"/>
      <c r="N195" s="191"/>
      <c r="O195" s="191"/>
      <c r="P195" s="191"/>
      <c r="Q195" s="191"/>
      <c r="R195" s="191"/>
      <c r="S195" s="191"/>
      <c r="T195" s="192"/>
      <c r="AT195" s="189" t="s">
        <v>128</v>
      </c>
      <c r="AU195" s="189" t="s">
        <v>85</v>
      </c>
      <c r="AV195" s="87" t="s">
        <v>85</v>
      </c>
      <c r="AW195" s="87" t="s">
        <v>32</v>
      </c>
      <c r="AX195" s="87" t="s">
        <v>81</v>
      </c>
      <c r="AY195" s="189" t="s">
        <v>119</v>
      </c>
    </row>
    <row r="196" spans="1:65" s="87" customFormat="1" ht="11.25">
      <c r="A196" s="284"/>
      <c r="B196" s="285"/>
      <c r="C196" s="284"/>
      <c r="D196" s="286" t="s">
        <v>128</v>
      </c>
      <c r="E196" s="284"/>
      <c r="F196" s="288" t="s">
        <v>270</v>
      </c>
      <c r="G196" s="284"/>
      <c r="H196" s="289">
        <v>169.32</v>
      </c>
      <c r="J196" s="284"/>
      <c r="K196" s="284"/>
      <c r="L196" s="188"/>
      <c r="M196" s="190"/>
      <c r="N196" s="191"/>
      <c r="O196" s="191"/>
      <c r="P196" s="191"/>
      <c r="Q196" s="191"/>
      <c r="R196" s="191"/>
      <c r="S196" s="191"/>
      <c r="T196" s="192"/>
      <c r="AT196" s="189" t="s">
        <v>128</v>
      </c>
      <c r="AU196" s="189" t="s">
        <v>85</v>
      </c>
      <c r="AV196" s="87" t="s">
        <v>85</v>
      </c>
      <c r="AW196" s="87" t="s">
        <v>3</v>
      </c>
      <c r="AX196" s="87" t="s">
        <v>81</v>
      </c>
      <c r="AY196" s="189" t="s">
        <v>119</v>
      </c>
    </row>
    <row r="197" spans="1:65" s="151" customFormat="1" ht="24.2" customHeight="1">
      <c r="A197" s="214"/>
      <c r="B197" s="215"/>
      <c r="C197" s="299" t="s">
        <v>271</v>
      </c>
      <c r="D197" s="299" t="s">
        <v>183</v>
      </c>
      <c r="E197" s="300" t="s">
        <v>272</v>
      </c>
      <c r="F197" s="301" t="s">
        <v>273</v>
      </c>
      <c r="G197" s="302" t="s">
        <v>139</v>
      </c>
      <c r="H197" s="303">
        <v>79.56</v>
      </c>
      <c r="I197" s="90"/>
      <c r="J197" s="305">
        <f>ROUND(I197*H197,2)</f>
        <v>0</v>
      </c>
      <c r="K197" s="301" t="s">
        <v>125</v>
      </c>
      <c r="L197" s="203"/>
      <c r="M197" s="91" t="s">
        <v>1</v>
      </c>
      <c r="N197" s="204" t="s">
        <v>41</v>
      </c>
      <c r="O197" s="183"/>
      <c r="P197" s="184">
        <f>O197*H197</f>
        <v>0</v>
      </c>
      <c r="Q197" s="184">
        <v>4.8300000000000003E-2</v>
      </c>
      <c r="R197" s="184">
        <f>Q197*H197</f>
        <v>3.8427480000000003</v>
      </c>
      <c r="S197" s="184">
        <v>0</v>
      </c>
      <c r="T197" s="185">
        <f>S197*H197</f>
        <v>0</v>
      </c>
      <c r="U197" s="148"/>
      <c r="V197" s="148"/>
      <c r="W197" s="148"/>
      <c r="X197" s="148"/>
      <c r="Y197" s="148"/>
      <c r="Z197" s="148"/>
      <c r="AA197" s="148"/>
      <c r="AB197" s="148"/>
      <c r="AC197" s="148"/>
      <c r="AD197" s="148"/>
      <c r="AE197" s="148"/>
      <c r="AR197" s="186" t="s">
        <v>186</v>
      </c>
      <c r="AT197" s="186" t="s">
        <v>183</v>
      </c>
      <c r="AU197" s="186" t="s">
        <v>85</v>
      </c>
      <c r="AY197" s="144" t="s">
        <v>119</v>
      </c>
      <c r="BE197" s="187">
        <f>IF(N197="základní",J197,0)</f>
        <v>0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144" t="s">
        <v>81</v>
      </c>
      <c r="BK197" s="187">
        <f>ROUND(I197*H197,2)</f>
        <v>0</v>
      </c>
      <c r="BL197" s="144" t="s">
        <v>126</v>
      </c>
      <c r="BM197" s="186" t="s">
        <v>274</v>
      </c>
    </row>
    <row r="198" spans="1:65" s="87" customFormat="1" ht="11.25">
      <c r="A198" s="284"/>
      <c r="B198" s="285"/>
      <c r="C198" s="284"/>
      <c r="D198" s="286" t="s">
        <v>128</v>
      </c>
      <c r="E198" s="287" t="s">
        <v>1</v>
      </c>
      <c r="F198" s="288" t="s">
        <v>275</v>
      </c>
      <c r="G198" s="284"/>
      <c r="H198" s="289">
        <v>78</v>
      </c>
      <c r="J198" s="284"/>
      <c r="K198" s="284"/>
      <c r="L198" s="188"/>
      <c r="M198" s="190"/>
      <c r="N198" s="191"/>
      <c r="O198" s="191"/>
      <c r="P198" s="191"/>
      <c r="Q198" s="191"/>
      <c r="R198" s="191"/>
      <c r="S198" s="191"/>
      <c r="T198" s="192"/>
      <c r="AT198" s="189" t="s">
        <v>128</v>
      </c>
      <c r="AU198" s="189" t="s">
        <v>85</v>
      </c>
      <c r="AV198" s="87" t="s">
        <v>85</v>
      </c>
      <c r="AW198" s="87" t="s">
        <v>32</v>
      </c>
      <c r="AX198" s="87" t="s">
        <v>81</v>
      </c>
      <c r="AY198" s="189" t="s">
        <v>119</v>
      </c>
    </row>
    <row r="199" spans="1:65" s="87" customFormat="1" ht="11.25">
      <c r="A199" s="284"/>
      <c r="B199" s="285"/>
      <c r="C199" s="284"/>
      <c r="D199" s="286" t="s">
        <v>128</v>
      </c>
      <c r="E199" s="284"/>
      <c r="F199" s="288" t="s">
        <v>276</v>
      </c>
      <c r="G199" s="284"/>
      <c r="H199" s="289">
        <v>79.56</v>
      </c>
      <c r="J199" s="284"/>
      <c r="K199" s="284"/>
      <c r="L199" s="188"/>
      <c r="M199" s="190"/>
      <c r="N199" s="191"/>
      <c r="O199" s="191"/>
      <c r="P199" s="191"/>
      <c r="Q199" s="191"/>
      <c r="R199" s="191"/>
      <c r="S199" s="191"/>
      <c r="T199" s="192"/>
      <c r="AT199" s="189" t="s">
        <v>128</v>
      </c>
      <c r="AU199" s="189" t="s">
        <v>85</v>
      </c>
      <c r="AV199" s="87" t="s">
        <v>85</v>
      </c>
      <c r="AW199" s="87" t="s">
        <v>3</v>
      </c>
      <c r="AX199" s="87" t="s">
        <v>81</v>
      </c>
      <c r="AY199" s="189" t="s">
        <v>119</v>
      </c>
    </row>
    <row r="200" spans="1:65" s="151" customFormat="1" ht="24.2" customHeight="1">
      <c r="A200" s="214"/>
      <c r="B200" s="215"/>
      <c r="C200" s="299" t="s">
        <v>277</v>
      </c>
      <c r="D200" s="299" t="s">
        <v>183</v>
      </c>
      <c r="E200" s="300" t="s">
        <v>278</v>
      </c>
      <c r="F200" s="301" t="s">
        <v>279</v>
      </c>
      <c r="G200" s="302" t="s">
        <v>139</v>
      </c>
      <c r="H200" s="303">
        <v>16.32</v>
      </c>
      <c r="I200" s="90"/>
      <c r="J200" s="305">
        <f>ROUND(I200*H200,2)</f>
        <v>0</v>
      </c>
      <c r="K200" s="301" t="s">
        <v>125</v>
      </c>
      <c r="L200" s="203"/>
      <c r="M200" s="91" t="s">
        <v>1</v>
      </c>
      <c r="N200" s="204" t="s">
        <v>41</v>
      </c>
      <c r="O200" s="183"/>
      <c r="P200" s="184">
        <f>O200*H200</f>
        <v>0</v>
      </c>
      <c r="Q200" s="184">
        <v>6.5670000000000006E-2</v>
      </c>
      <c r="R200" s="184">
        <f>Q200*H200</f>
        <v>1.0717344000000002</v>
      </c>
      <c r="S200" s="184">
        <v>0</v>
      </c>
      <c r="T200" s="185">
        <f>S200*H200</f>
        <v>0</v>
      </c>
      <c r="U200" s="148"/>
      <c r="V200" s="148"/>
      <c r="W200" s="148"/>
      <c r="X200" s="148"/>
      <c r="Y200" s="148"/>
      <c r="Z200" s="148"/>
      <c r="AA200" s="148"/>
      <c r="AB200" s="148"/>
      <c r="AC200" s="148"/>
      <c r="AD200" s="148"/>
      <c r="AE200" s="148"/>
      <c r="AR200" s="186" t="s">
        <v>186</v>
      </c>
      <c r="AT200" s="186" t="s">
        <v>183</v>
      </c>
      <c r="AU200" s="186" t="s">
        <v>85</v>
      </c>
      <c r="AY200" s="144" t="s">
        <v>119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44" t="s">
        <v>81</v>
      </c>
      <c r="BK200" s="187">
        <f>ROUND(I200*H200,2)</f>
        <v>0</v>
      </c>
      <c r="BL200" s="144" t="s">
        <v>126</v>
      </c>
      <c r="BM200" s="186" t="s">
        <v>280</v>
      </c>
    </row>
    <row r="201" spans="1:65" s="87" customFormat="1" ht="11.25">
      <c r="A201" s="284"/>
      <c r="B201" s="285"/>
      <c r="C201" s="284"/>
      <c r="D201" s="286" t="s">
        <v>128</v>
      </c>
      <c r="E201" s="287" t="s">
        <v>1</v>
      </c>
      <c r="F201" s="288" t="s">
        <v>205</v>
      </c>
      <c r="G201" s="284"/>
      <c r="H201" s="289">
        <v>16</v>
      </c>
      <c r="J201" s="284"/>
      <c r="K201" s="284"/>
      <c r="L201" s="188"/>
      <c r="M201" s="190"/>
      <c r="N201" s="191"/>
      <c r="O201" s="191"/>
      <c r="P201" s="191"/>
      <c r="Q201" s="191"/>
      <c r="R201" s="191"/>
      <c r="S201" s="191"/>
      <c r="T201" s="192"/>
      <c r="AT201" s="189" t="s">
        <v>128</v>
      </c>
      <c r="AU201" s="189" t="s">
        <v>85</v>
      </c>
      <c r="AV201" s="87" t="s">
        <v>85</v>
      </c>
      <c r="AW201" s="87" t="s">
        <v>32</v>
      </c>
      <c r="AX201" s="87" t="s">
        <v>81</v>
      </c>
      <c r="AY201" s="189" t="s">
        <v>119</v>
      </c>
    </row>
    <row r="202" spans="1:65" s="87" customFormat="1" ht="11.25">
      <c r="A202" s="284"/>
      <c r="B202" s="285"/>
      <c r="C202" s="284"/>
      <c r="D202" s="286" t="s">
        <v>128</v>
      </c>
      <c r="E202" s="284"/>
      <c r="F202" s="288" t="s">
        <v>281</v>
      </c>
      <c r="G202" s="284"/>
      <c r="H202" s="289">
        <v>16.32</v>
      </c>
      <c r="J202" s="284"/>
      <c r="K202" s="284"/>
      <c r="L202" s="188"/>
      <c r="M202" s="190"/>
      <c r="N202" s="191"/>
      <c r="O202" s="191"/>
      <c r="P202" s="191"/>
      <c r="Q202" s="191"/>
      <c r="R202" s="191"/>
      <c r="S202" s="191"/>
      <c r="T202" s="192"/>
      <c r="AT202" s="189" t="s">
        <v>128</v>
      </c>
      <c r="AU202" s="189" t="s">
        <v>85</v>
      </c>
      <c r="AV202" s="87" t="s">
        <v>85</v>
      </c>
      <c r="AW202" s="87" t="s">
        <v>3</v>
      </c>
      <c r="AX202" s="87" t="s">
        <v>81</v>
      </c>
      <c r="AY202" s="189" t="s">
        <v>119</v>
      </c>
    </row>
    <row r="203" spans="1:65" s="151" customFormat="1" ht="24.2" customHeight="1">
      <c r="A203" s="214"/>
      <c r="B203" s="215"/>
      <c r="C203" s="279" t="s">
        <v>282</v>
      </c>
      <c r="D203" s="279" t="s">
        <v>121</v>
      </c>
      <c r="E203" s="280" t="s">
        <v>283</v>
      </c>
      <c r="F203" s="281" t="s">
        <v>284</v>
      </c>
      <c r="G203" s="282" t="s">
        <v>285</v>
      </c>
      <c r="H203" s="283">
        <v>11.7</v>
      </c>
      <c r="I203" s="85"/>
      <c r="J203" s="304">
        <f>ROUND(I203*H203,2)</f>
        <v>0</v>
      </c>
      <c r="K203" s="281" t="s">
        <v>125</v>
      </c>
      <c r="L203" s="84"/>
      <c r="M203" s="86" t="s">
        <v>1</v>
      </c>
      <c r="N203" s="182" t="s">
        <v>41</v>
      </c>
      <c r="O203" s="183"/>
      <c r="P203" s="184">
        <f>O203*H203</f>
        <v>0</v>
      </c>
      <c r="Q203" s="184">
        <v>2.2563399999999998</v>
      </c>
      <c r="R203" s="184">
        <f>Q203*H203</f>
        <v>26.399177999999996</v>
      </c>
      <c r="S203" s="184">
        <v>0</v>
      </c>
      <c r="T203" s="185">
        <f>S203*H203</f>
        <v>0</v>
      </c>
      <c r="U203" s="148"/>
      <c r="V203" s="148"/>
      <c r="W203" s="148"/>
      <c r="X203" s="148"/>
      <c r="Y203" s="148"/>
      <c r="Z203" s="148"/>
      <c r="AA203" s="148"/>
      <c r="AB203" s="148"/>
      <c r="AC203" s="148"/>
      <c r="AD203" s="148"/>
      <c r="AE203" s="148"/>
      <c r="AR203" s="186" t="s">
        <v>126</v>
      </c>
      <c r="AT203" s="186" t="s">
        <v>121</v>
      </c>
      <c r="AU203" s="186" t="s">
        <v>85</v>
      </c>
      <c r="AY203" s="144" t="s">
        <v>119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44" t="s">
        <v>81</v>
      </c>
      <c r="BK203" s="187">
        <f>ROUND(I203*H203,2)</f>
        <v>0</v>
      </c>
      <c r="BL203" s="144" t="s">
        <v>126</v>
      </c>
      <c r="BM203" s="186" t="s">
        <v>286</v>
      </c>
    </row>
    <row r="204" spans="1:65" s="87" customFormat="1" ht="11.25">
      <c r="A204" s="284"/>
      <c r="B204" s="285"/>
      <c r="C204" s="284"/>
      <c r="D204" s="286" t="s">
        <v>128</v>
      </c>
      <c r="E204" s="287" t="s">
        <v>1</v>
      </c>
      <c r="F204" s="288" t="s">
        <v>287</v>
      </c>
      <c r="G204" s="284"/>
      <c r="H204" s="289">
        <v>11.7</v>
      </c>
      <c r="J204" s="284"/>
      <c r="K204" s="284"/>
      <c r="L204" s="188"/>
      <c r="M204" s="190"/>
      <c r="N204" s="191"/>
      <c r="O204" s="191"/>
      <c r="P204" s="191"/>
      <c r="Q204" s="191"/>
      <c r="R204" s="191"/>
      <c r="S204" s="191"/>
      <c r="T204" s="192"/>
      <c r="AT204" s="189" t="s">
        <v>128</v>
      </c>
      <c r="AU204" s="189" t="s">
        <v>85</v>
      </c>
      <c r="AV204" s="87" t="s">
        <v>85</v>
      </c>
      <c r="AW204" s="87" t="s">
        <v>32</v>
      </c>
      <c r="AX204" s="87" t="s">
        <v>81</v>
      </c>
      <c r="AY204" s="189" t="s">
        <v>119</v>
      </c>
    </row>
    <row r="205" spans="1:65" s="151" customFormat="1" ht="16.5" customHeight="1">
      <c r="A205" s="214"/>
      <c r="B205" s="215"/>
      <c r="C205" s="279" t="s">
        <v>288</v>
      </c>
      <c r="D205" s="279" t="s">
        <v>121</v>
      </c>
      <c r="E205" s="280" t="s">
        <v>289</v>
      </c>
      <c r="F205" s="281" t="s">
        <v>290</v>
      </c>
      <c r="G205" s="282" t="s">
        <v>139</v>
      </c>
      <c r="H205" s="283">
        <v>260</v>
      </c>
      <c r="I205" s="85"/>
      <c r="J205" s="304">
        <f>ROUND(I205*H205,2)</f>
        <v>0</v>
      </c>
      <c r="K205" s="281" t="s">
        <v>125</v>
      </c>
      <c r="L205" s="84"/>
      <c r="M205" s="86" t="s">
        <v>1</v>
      </c>
      <c r="N205" s="182" t="s">
        <v>41</v>
      </c>
      <c r="O205" s="183"/>
      <c r="P205" s="184">
        <f>O205*H205</f>
        <v>0</v>
      </c>
      <c r="Q205" s="184">
        <v>0</v>
      </c>
      <c r="R205" s="184">
        <f>Q205*H205</f>
        <v>0</v>
      </c>
      <c r="S205" s="184">
        <v>0</v>
      </c>
      <c r="T205" s="185">
        <f>S205*H205</f>
        <v>0</v>
      </c>
      <c r="U205" s="148"/>
      <c r="V205" s="148"/>
      <c r="W205" s="148"/>
      <c r="X205" s="148"/>
      <c r="Y205" s="148"/>
      <c r="Z205" s="148"/>
      <c r="AA205" s="148"/>
      <c r="AB205" s="148"/>
      <c r="AC205" s="148"/>
      <c r="AD205" s="148"/>
      <c r="AE205" s="148"/>
      <c r="AR205" s="186" t="s">
        <v>126</v>
      </c>
      <c r="AT205" s="186" t="s">
        <v>121</v>
      </c>
      <c r="AU205" s="186" t="s">
        <v>85</v>
      </c>
      <c r="AY205" s="144" t="s">
        <v>119</v>
      </c>
      <c r="BE205" s="187">
        <f>IF(N205="základní",J205,0)</f>
        <v>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44" t="s">
        <v>81</v>
      </c>
      <c r="BK205" s="187">
        <f>ROUND(I205*H205,2)</f>
        <v>0</v>
      </c>
      <c r="BL205" s="144" t="s">
        <v>126</v>
      </c>
      <c r="BM205" s="186" t="s">
        <v>291</v>
      </c>
    </row>
    <row r="206" spans="1:65" s="151" customFormat="1" ht="37.9" customHeight="1">
      <c r="A206" s="214"/>
      <c r="B206" s="215"/>
      <c r="C206" s="279" t="s">
        <v>292</v>
      </c>
      <c r="D206" s="279" t="s">
        <v>121</v>
      </c>
      <c r="E206" s="280" t="s">
        <v>293</v>
      </c>
      <c r="F206" s="281" t="s">
        <v>294</v>
      </c>
      <c r="G206" s="282" t="s">
        <v>228</v>
      </c>
      <c r="H206" s="283">
        <v>2</v>
      </c>
      <c r="I206" s="85"/>
      <c r="J206" s="304">
        <f>ROUND(I206*H206,2)</f>
        <v>0</v>
      </c>
      <c r="K206" s="281" t="s">
        <v>125</v>
      </c>
      <c r="L206" s="84"/>
      <c r="M206" s="86" t="s">
        <v>1</v>
      </c>
      <c r="N206" s="182" t="s">
        <v>41</v>
      </c>
      <c r="O206" s="183"/>
      <c r="P206" s="184">
        <f>O206*H206</f>
        <v>0</v>
      </c>
      <c r="Q206" s="184">
        <v>0</v>
      </c>
      <c r="R206" s="184">
        <f>Q206*H206</f>
        <v>0</v>
      </c>
      <c r="S206" s="184">
        <v>8.2000000000000003E-2</v>
      </c>
      <c r="T206" s="185">
        <f>S206*H206</f>
        <v>0.16400000000000001</v>
      </c>
      <c r="U206" s="148"/>
      <c r="V206" s="148"/>
      <c r="W206" s="148"/>
      <c r="X206" s="148"/>
      <c r="Y206" s="148"/>
      <c r="Z206" s="148"/>
      <c r="AA206" s="148"/>
      <c r="AB206" s="148"/>
      <c r="AC206" s="148"/>
      <c r="AD206" s="148"/>
      <c r="AE206" s="148"/>
      <c r="AR206" s="186" t="s">
        <v>126</v>
      </c>
      <c r="AT206" s="186" t="s">
        <v>121</v>
      </c>
      <c r="AU206" s="186" t="s">
        <v>85</v>
      </c>
      <c r="AY206" s="144" t="s">
        <v>119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44" t="s">
        <v>81</v>
      </c>
      <c r="BK206" s="187">
        <f>ROUND(I206*H206,2)</f>
        <v>0</v>
      </c>
      <c r="BL206" s="144" t="s">
        <v>126</v>
      </c>
      <c r="BM206" s="186" t="s">
        <v>295</v>
      </c>
    </row>
    <row r="207" spans="1:65" s="83" customFormat="1" ht="22.9" customHeight="1">
      <c r="A207" s="272"/>
      <c r="B207" s="273"/>
      <c r="C207" s="272"/>
      <c r="D207" s="274" t="s">
        <v>75</v>
      </c>
      <c r="E207" s="277" t="s">
        <v>296</v>
      </c>
      <c r="F207" s="277" t="s">
        <v>297</v>
      </c>
      <c r="G207" s="272"/>
      <c r="H207" s="272"/>
      <c r="J207" s="278">
        <f>BK207</f>
        <v>0</v>
      </c>
      <c r="K207" s="272"/>
      <c r="L207" s="174"/>
      <c r="M207" s="176"/>
      <c r="N207" s="177"/>
      <c r="O207" s="177"/>
      <c r="P207" s="178">
        <f>SUM(P208:P224)</f>
        <v>0</v>
      </c>
      <c r="Q207" s="177"/>
      <c r="R207" s="178">
        <f>SUM(R208:R224)</f>
        <v>0</v>
      </c>
      <c r="S207" s="177"/>
      <c r="T207" s="179">
        <f>SUM(T208:T224)</f>
        <v>0</v>
      </c>
      <c r="AR207" s="175" t="s">
        <v>81</v>
      </c>
      <c r="AT207" s="180" t="s">
        <v>75</v>
      </c>
      <c r="AU207" s="180" t="s">
        <v>81</v>
      </c>
      <c r="AY207" s="175" t="s">
        <v>119</v>
      </c>
      <c r="BK207" s="181">
        <f>SUM(BK208:BK224)</f>
        <v>0</v>
      </c>
    </row>
    <row r="208" spans="1:65" s="151" customFormat="1" ht="16.5" customHeight="1">
      <c r="A208" s="214"/>
      <c r="B208" s="215"/>
      <c r="C208" s="279" t="s">
        <v>298</v>
      </c>
      <c r="D208" s="279" t="s">
        <v>121</v>
      </c>
      <c r="E208" s="280" t="s">
        <v>299</v>
      </c>
      <c r="F208" s="281" t="s">
        <v>300</v>
      </c>
      <c r="G208" s="282" t="s">
        <v>301</v>
      </c>
      <c r="H208" s="283">
        <v>44.37</v>
      </c>
      <c r="I208" s="85"/>
      <c r="J208" s="304">
        <f>ROUND(I208*H208,2)</f>
        <v>0</v>
      </c>
      <c r="K208" s="281" t="s">
        <v>1</v>
      </c>
      <c r="L208" s="84"/>
      <c r="M208" s="86" t="s">
        <v>1</v>
      </c>
      <c r="N208" s="182" t="s">
        <v>41</v>
      </c>
      <c r="O208" s="183"/>
      <c r="P208" s="184">
        <f>O208*H208</f>
        <v>0</v>
      </c>
      <c r="Q208" s="184">
        <v>0</v>
      </c>
      <c r="R208" s="184">
        <f>Q208*H208</f>
        <v>0</v>
      </c>
      <c r="S208" s="184">
        <v>0</v>
      </c>
      <c r="T208" s="185">
        <f>S208*H208</f>
        <v>0</v>
      </c>
      <c r="U208" s="148"/>
      <c r="V208" s="148"/>
      <c r="W208" s="148"/>
      <c r="X208" s="148"/>
      <c r="Y208" s="148"/>
      <c r="Z208" s="148"/>
      <c r="AA208" s="148"/>
      <c r="AB208" s="148"/>
      <c r="AC208" s="148"/>
      <c r="AD208" s="148"/>
      <c r="AE208" s="148"/>
      <c r="AR208" s="186" t="s">
        <v>126</v>
      </c>
      <c r="AT208" s="186" t="s">
        <v>121</v>
      </c>
      <c r="AU208" s="186" t="s">
        <v>85</v>
      </c>
      <c r="AY208" s="144" t="s">
        <v>119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144" t="s">
        <v>81</v>
      </c>
      <c r="BK208" s="187">
        <f>ROUND(I208*H208,2)</f>
        <v>0</v>
      </c>
      <c r="BL208" s="144" t="s">
        <v>126</v>
      </c>
      <c r="BM208" s="186" t="s">
        <v>302</v>
      </c>
    </row>
    <row r="209" spans="1:65" s="88" customFormat="1" ht="11.25">
      <c r="A209" s="290"/>
      <c r="B209" s="291"/>
      <c r="C209" s="290"/>
      <c r="D209" s="286" t="s">
        <v>128</v>
      </c>
      <c r="E209" s="292" t="s">
        <v>1</v>
      </c>
      <c r="F209" s="293" t="s">
        <v>303</v>
      </c>
      <c r="G209" s="290"/>
      <c r="H209" s="292" t="s">
        <v>1</v>
      </c>
      <c r="J209" s="290"/>
      <c r="K209" s="290"/>
      <c r="L209" s="193"/>
      <c r="M209" s="195"/>
      <c r="N209" s="196"/>
      <c r="O209" s="196"/>
      <c r="P209" s="196"/>
      <c r="Q209" s="196"/>
      <c r="R209" s="196"/>
      <c r="S209" s="196"/>
      <c r="T209" s="197"/>
      <c r="AT209" s="194" t="s">
        <v>128</v>
      </c>
      <c r="AU209" s="194" t="s">
        <v>85</v>
      </c>
      <c r="AV209" s="88" t="s">
        <v>81</v>
      </c>
      <c r="AW209" s="88" t="s">
        <v>32</v>
      </c>
      <c r="AX209" s="88" t="s">
        <v>76</v>
      </c>
      <c r="AY209" s="194" t="s">
        <v>119</v>
      </c>
    </row>
    <row r="210" spans="1:65" s="87" customFormat="1" ht="11.25">
      <c r="A210" s="284"/>
      <c r="B210" s="285"/>
      <c r="C210" s="284"/>
      <c r="D210" s="286" t="s">
        <v>128</v>
      </c>
      <c r="E210" s="287" t="s">
        <v>1</v>
      </c>
      <c r="F210" s="288" t="s">
        <v>304</v>
      </c>
      <c r="G210" s="284"/>
      <c r="H210" s="289">
        <v>44.37</v>
      </c>
      <c r="J210" s="284"/>
      <c r="K210" s="284"/>
      <c r="L210" s="188"/>
      <c r="M210" s="190"/>
      <c r="N210" s="191"/>
      <c r="O210" s="191"/>
      <c r="P210" s="191"/>
      <c r="Q210" s="191"/>
      <c r="R210" s="191"/>
      <c r="S210" s="191"/>
      <c r="T210" s="192"/>
      <c r="AT210" s="189" t="s">
        <v>128</v>
      </c>
      <c r="AU210" s="189" t="s">
        <v>85</v>
      </c>
      <c r="AV210" s="87" t="s">
        <v>85</v>
      </c>
      <c r="AW210" s="87" t="s">
        <v>32</v>
      </c>
      <c r="AX210" s="87" t="s">
        <v>81</v>
      </c>
      <c r="AY210" s="189" t="s">
        <v>119</v>
      </c>
    </row>
    <row r="211" spans="1:65" s="151" customFormat="1" ht="21.75" customHeight="1">
      <c r="A211" s="214"/>
      <c r="B211" s="215"/>
      <c r="C211" s="279" t="s">
        <v>305</v>
      </c>
      <c r="D211" s="279" t="s">
        <v>121</v>
      </c>
      <c r="E211" s="280" t="s">
        <v>306</v>
      </c>
      <c r="F211" s="281" t="s">
        <v>307</v>
      </c>
      <c r="G211" s="282" t="s">
        <v>301</v>
      </c>
      <c r="H211" s="283">
        <v>84.1</v>
      </c>
      <c r="I211" s="85"/>
      <c r="J211" s="304">
        <f>ROUND(I211*H211,2)</f>
        <v>0</v>
      </c>
      <c r="K211" s="281" t="s">
        <v>125</v>
      </c>
      <c r="L211" s="84"/>
      <c r="M211" s="86" t="s">
        <v>1</v>
      </c>
      <c r="N211" s="182" t="s">
        <v>41</v>
      </c>
      <c r="O211" s="183"/>
      <c r="P211" s="184">
        <f>O211*H211</f>
        <v>0</v>
      </c>
      <c r="Q211" s="184">
        <v>0</v>
      </c>
      <c r="R211" s="184">
        <f>Q211*H211</f>
        <v>0</v>
      </c>
      <c r="S211" s="184">
        <v>0</v>
      </c>
      <c r="T211" s="185">
        <f>S211*H211</f>
        <v>0</v>
      </c>
      <c r="U211" s="148"/>
      <c r="V211" s="148"/>
      <c r="W211" s="148"/>
      <c r="X211" s="148"/>
      <c r="Y211" s="148"/>
      <c r="Z211" s="148"/>
      <c r="AA211" s="148"/>
      <c r="AB211" s="148"/>
      <c r="AC211" s="148"/>
      <c r="AD211" s="148"/>
      <c r="AE211" s="148"/>
      <c r="AR211" s="186" t="s">
        <v>126</v>
      </c>
      <c r="AT211" s="186" t="s">
        <v>121</v>
      </c>
      <c r="AU211" s="186" t="s">
        <v>85</v>
      </c>
      <c r="AY211" s="144" t="s">
        <v>119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44" t="s">
        <v>81</v>
      </c>
      <c r="BK211" s="187">
        <f>ROUND(I211*H211,2)</f>
        <v>0</v>
      </c>
      <c r="BL211" s="144" t="s">
        <v>126</v>
      </c>
      <c r="BM211" s="186" t="s">
        <v>308</v>
      </c>
    </row>
    <row r="212" spans="1:65" s="87" customFormat="1" ht="11.25">
      <c r="A212" s="284"/>
      <c r="B212" s="285"/>
      <c r="C212" s="284"/>
      <c r="D212" s="286" t="s">
        <v>128</v>
      </c>
      <c r="E212" s="287" t="s">
        <v>83</v>
      </c>
      <c r="F212" s="288" t="s">
        <v>84</v>
      </c>
      <c r="G212" s="284"/>
      <c r="H212" s="289">
        <v>84.1</v>
      </c>
      <c r="J212" s="284"/>
      <c r="K212" s="284"/>
      <c r="L212" s="188"/>
      <c r="M212" s="190"/>
      <c r="N212" s="191"/>
      <c r="O212" s="191"/>
      <c r="P212" s="191"/>
      <c r="Q212" s="191"/>
      <c r="R212" s="191"/>
      <c r="S212" s="191"/>
      <c r="T212" s="192"/>
      <c r="AT212" s="189" t="s">
        <v>128</v>
      </c>
      <c r="AU212" s="189" t="s">
        <v>85</v>
      </c>
      <c r="AV212" s="87" t="s">
        <v>85</v>
      </c>
      <c r="AW212" s="87" t="s">
        <v>32</v>
      </c>
      <c r="AX212" s="87" t="s">
        <v>81</v>
      </c>
      <c r="AY212" s="189" t="s">
        <v>119</v>
      </c>
    </row>
    <row r="213" spans="1:65" s="151" customFormat="1" ht="24.2" customHeight="1">
      <c r="A213" s="214"/>
      <c r="B213" s="215"/>
      <c r="C213" s="279" t="s">
        <v>309</v>
      </c>
      <c r="D213" s="279" t="s">
        <v>121</v>
      </c>
      <c r="E213" s="280" t="s">
        <v>310</v>
      </c>
      <c r="F213" s="281" t="s">
        <v>311</v>
      </c>
      <c r="G213" s="282" t="s">
        <v>301</v>
      </c>
      <c r="H213" s="283">
        <v>1597.9</v>
      </c>
      <c r="I213" s="85"/>
      <c r="J213" s="304">
        <f>ROUND(I213*H213,2)</f>
        <v>0</v>
      </c>
      <c r="K213" s="281" t="s">
        <v>125</v>
      </c>
      <c r="L213" s="84"/>
      <c r="M213" s="86" t="s">
        <v>1</v>
      </c>
      <c r="N213" s="182" t="s">
        <v>41</v>
      </c>
      <c r="O213" s="183"/>
      <c r="P213" s="184">
        <f>O213*H213</f>
        <v>0</v>
      </c>
      <c r="Q213" s="184">
        <v>0</v>
      </c>
      <c r="R213" s="184">
        <f>Q213*H213</f>
        <v>0</v>
      </c>
      <c r="S213" s="184">
        <v>0</v>
      </c>
      <c r="T213" s="185">
        <f>S213*H213</f>
        <v>0</v>
      </c>
      <c r="U213" s="148"/>
      <c r="V213" s="148"/>
      <c r="W213" s="148"/>
      <c r="X213" s="148"/>
      <c r="Y213" s="148"/>
      <c r="Z213" s="148"/>
      <c r="AA213" s="148"/>
      <c r="AB213" s="148"/>
      <c r="AC213" s="148"/>
      <c r="AD213" s="148"/>
      <c r="AE213" s="148"/>
      <c r="AR213" s="186" t="s">
        <v>126</v>
      </c>
      <c r="AT213" s="186" t="s">
        <v>121</v>
      </c>
      <c r="AU213" s="186" t="s">
        <v>85</v>
      </c>
      <c r="AY213" s="144" t="s">
        <v>119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44" t="s">
        <v>81</v>
      </c>
      <c r="BK213" s="187">
        <f>ROUND(I213*H213,2)</f>
        <v>0</v>
      </c>
      <c r="BL213" s="144" t="s">
        <v>126</v>
      </c>
      <c r="BM213" s="186" t="s">
        <v>312</v>
      </c>
    </row>
    <row r="214" spans="1:65" s="87" customFormat="1" ht="11.25">
      <c r="A214" s="284"/>
      <c r="B214" s="285"/>
      <c r="C214" s="284"/>
      <c r="D214" s="286" t="s">
        <v>128</v>
      </c>
      <c r="E214" s="287" t="s">
        <v>1</v>
      </c>
      <c r="F214" s="288" t="s">
        <v>313</v>
      </c>
      <c r="G214" s="284"/>
      <c r="H214" s="289">
        <v>1597.9</v>
      </c>
      <c r="J214" s="284"/>
      <c r="K214" s="284"/>
      <c r="L214" s="188"/>
      <c r="M214" s="190"/>
      <c r="N214" s="191"/>
      <c r="O214" s="191"/>
      <c r="P214" s="191"/>
      <c r="Q214" s="191"/>
      <c r="R214" s="191"/>
      <c r="S214" s="191"/>
      <c r="T214" s="192"/>
      <c r="AT214" s="189" t="s">
        <v>128</v>
      </c>
      <c r="AU214" s="189" t="s">
        <v>85</v>
      </c>
      <c r="AV214" s="87" t="s">
        <v>85</v>
      </c>
      <c r="AW214" s="87" t="s">
        <v>32</v>
      </c>
      <c r="AX214" s="87" t="s">
        <v>81</v>
      </c>
      <c r="AY214" s="189" t="s">
        <v>119</v>
      </c>
    </row>
    <row r="215" spans="1:65" s="151" customFormat="1" ht="21.75" customHeight="1">
      <c r="A215" s="214"/>
      <c r="B215" s="215"/>
      <c r="C215" s="279" t="s">
        <v>314</v>
      </c>
      <c r="D215" s="279" t="s">
        <v>121</v>
      </c>
      <c r="E215" s="280" t="s">
        <v>315</v>
      </c>
      <c r="F215" s="281" t="s">
        <v>316</v>
      </c>
      <c r="G215" s="282" t="s">
        <v>301</v>
      </c>
      <c r="H215" s="283">
        <v>95.608000000000004</v>
      </c>
      <c r="I215" s="85"/>
      <c r="J215" s="304">
        <f>ROUND(I215*H215,2)</f>
        <v>0</v>
      </c>
      <c r="K215" s="281" t="s">
        <v>125</v>
      </c>
      <c r="L215" s="84"/>
      <c r="M215" s="86" t="s">
        <v>1</v>
      </c>
      <c r="N215" s="182" t="s">
        <v>41</v>
      </c>
      <c r="O215" s="183"/>
      <c r="P215" s="184">
        <f>O215*H215</f>
        <v>0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U215" s="148"/>
      <c r="V215" s="148"/>
      <c r="W215" s="148"/>
      <c r="X215" s="148"/>
      <c r="Y215" s="148"/>
      <c r="Z215" s="148"/>
      <c r="AA215" s="148"/>
      <c r="AB215" s="148"/>
      <c r="AC215" s="148"/>
      <c r="AD215" s="148"/>
      <c r="AE215" s="148"/>
      <c r="AR215" s="186" t="s">
        <v>126</v>
      </c>
      <c r="AT215" s="186" t="s">
        <v>121</v>
      </c>
      <c r="AU215" s="186" t="s">
        <v>85</v>
      </c>
      <c r="AY215" s="144" t="s">
        <v>119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44" t="s">
        <v>81</v>
      </c>
      <c r="BK215" s="187">
        <f>ROUND(I215*H215,2)</f>
        <v>0</v>
      </c>
      <c r="BL215" s="144" t="s">
        <v>126</v>
      </c>
      <c r="BM215" s="186" t="s">
        <v>317</v>
      </c>
    </row>
    <row r="216" spans="1:65" s="87" customFormat="1" ht="11.25">
      <c r="A216" s="284"/>
      <c r="B216" s="285"/>
      <c r="C216" s="284"/>
      <c r="D216" s="286" t="s">
        <v>128</v>
      </c>
      <c r="E216" s="287" t="s">
        <v>86</v>
      </c>
      <c r="F216" s="288" t="s">
        <v>318</v>
      </c>
      <c r="G216" s="284"/>
      <c r="H216" s="289">
        <v>95.608000000000004</v>
      </c>
      <c r="J216" s="284"/>
      <c r="K216" s="284"/>
      <c r="L216" s="188"/>
      <c r="M216" s="190"/>
      <c r="N216" s="191"/>
      <c r="O216" s="191"/>
      <c r="P216" s="191"/>
      <c r="Q216" s="191"/>
      <c r="R216" s="191"/>
      <c r="S216" s="191"/>
      <c r="T216" s="192"/>
      <c r="AT216" s="189" t="s">
        <v>128</v>
      </c>
      <c r="AU216" s="189" t="s">
        <v>85</v>
      </c>
      <c r="AV216" s="87" t="s">
        <v>85</v>
      </c>
      <c r="AW216" s="87" t="s">
        <v>32</v>
      </c>
      <c r="AX216" s="87" t="s">
        <v>81</v>
      </c>
      <c r="AY216" s="189" t="s">
        <v>119</v>
      </c>
    </row>
    <row r="217" spans="1:65" s="151" customFormat="1" ht="24.2" customHeight="1">
      <c r="A217" s="214"/>
      <c r="B217" s="215"/>
      <c r="C217" s="279" t="s">
        <v>319</v>
      </c>
      <c r="D217" s="279" t="s">
        <v>121</v>
      </c>
      <c r="E217" s="280" t="s">
        <v>320</v>
      </c>
      <c r="F217" s="281" t="s">
        <v>321</v>
      </c>
      <c r="G217" s="282" t="s">
        <v>301</v>
      </c>
      <c r="H217" s="283">
        <v>1816.5519999999999</v>
      </c>
      <c r="I217" s="85"/>
      <c r="J217" s="304">
        <f>ROUND(I217*H217,2)</f>
        <v>0</v>
      </c>
      <c r="K217" s="281" t="s">
        <v>125</v>
      </c>
      <c r="L217" s="84"/>
      <c r="M217" s="86" t="s">
        <v>1</v>
      </c>
      <c r="N217" s="182" t="s">
        <v>41</v>
      </c>
      <c r="O217" s="183"/>
      <c r="P217" s="184">
        <f>O217*H217</f>
        <v>0</v>
      </c>
      <c r="Q217" s="184">
        <v>0</v>
      </c>
      <c r="R217" s="184">
        <f>Q217*H217</f>
        <v>0</v>
      </c>
      <c r="S217" s="184">
        <v>0</v>
      </c>
      <c r="T217" s="185">
        <f>S217*H217</f>
        <v>0</v>
      </c>
      <c r="U217" s="148"/>
      <c r="V217" s="148"/>
      <c r="W217" s="148"/>
      <c r="X217" s="148"/>
      <c r="Y217" s="148"/>
      <c r="Z217" s="148"/>
      <c r="AA217" s="148"/>
      <c r="AB217" s="148"/>
      <c r="AC217" s="148"/>
      <c r="AD217" s="148"/>
      <c r="AE217" s="148"/>
      <c r="AR217" s="186" t="s">
        <v>126</v>
      </c>
      <c r="AT217" s="186" t="s">
        <v>121</v>
      </c>
      <c r="AU217" s="186" t="s">
        <v>85</v>
      </c>
      <c r="AY217" s="144" t="s">
        <v>119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44" t="s">
        <v>81</v>
      </c>
      <c r="BK217" s="187">
        <f>ROUND(I217*H217,2)</f>
        <v>0</v>
      </c>
      <c r="BL217" s="144" t="s">
        <v>126</v>
      </c>
      <c r="BM217" s="186" t="s">
        <v>322</v>
      </c>
    </row>
    <row r="218" spans="1:65" s="87" customFormat="1" ht="11.25">
      <c r="A218" s="284"/>
      <c r="B218" s="285"/>
      <c r="C218" s="284"/>
      <c r="D218" s="286" t="s">
        <v>128</v>
      </c>
      <c r="E218" s="287" t="s">
        <v>1</v>
      </c>
      <c r="F218" s="288" t="s">
        <v>323</v>
      </c>
      <c r="G218" s="284"/>
      <c r="H218" s="289">
        <v>1816.5519999999999</v>
      </c>
      <c r="J218" s="284"/>
      <c r="K218" s="284"/>
      <c r="L218" s="188"/>
      <c r="M218" s="190"/>
      <c r="N218" s="191"/>
      <c r="O218" s="191"/>
      <c r="P218" s="191"/>
      <c r="Q218" s="191"/>
      <c r="R218" s="191"/>
      <c r="S218" s="191"/>
      <c r="T218" s="192"/>
      <c r="AT218" s="189" t="s">
        <v>128</v>
      </c>
      <c r="AU218" s="189" t="s">
        <v>85</v>
      </c>
      <c r="AV218" s="87" t="s">
        <v>85</v>
      </c>
      <c r="AW218" s="87" t="s">
        <v>32</v>
      </c>
      <c r="AX218" s="87" t="s">
        <v>81</v>
      </c>
      <c r="AY218" s="189" t="s">
        <v>119</v>
      </c>
    </row>
    <row r="219" spans="1:65" s="151" customFormat="1" ht="24.2" customHeight="1">
      <c r="A219" s="214"/>
      <c r="B219" s="215"/>
      <c r="C219" s="279" t="s">
        <v>324</v>
      </c>
      <c r="D219" s="279" t="s">
        <v>121</v>
      </c>
      <c r="E219" s="280" t="s">
        <v>325</v>
      </c>
      <c r="F219" s="281" t="s">
        <v>326</v>
      </c>
      <c r="G219" s="282" t="s">
        <v>301</v>
      </c>
      <c r="H219" s="283">
        <v>224.078</v>
      </c>
      <c r="I219" s="85"/>
      <c r="J219" s="304">
        <f>ROUND(I219*H219,2)</f>
        <v>0</v>
      </c>
      <c r="K219" s="281" t="s">
        <v>125</v>
      </c>
      <c r="L219" s="84"/>
      <c r="M219" s="86" t="s">
        <v>1</v>
      </c>
      <c r="N219" s="182" t="s">
        <v>41</v>
      </c>
      <c r="O219" s="183"/>
      <c r="P219" s="184">
        <f>O219*H219</f>
        <v>0</v>
      </c>
      <c r="Q219" s="184">
        <v>0</v>
      </c>
      <c r="R219" s="184">
        <f>Q219*H219</f>
        <v>0</v>
      </c>
      <c r="S219" s="184">
        <v>0</v>
      </c>
      <c r="T219" s="185">
        <f>S219*H219</f>
        <v>0</v>
      </c>
      <c r="U219" s="148"/>
      <c r="V219" s="148"/>
      <c r="W219" s="148"/>
      <c r="X219" s="148"/>
      <c r="Y219" s="148"/>
      <c r="Z219" s="148"/>
      <c r="AA219" s="148"/>
      <c r="AB219" s="148"/>
      <c r="AC219" s="148"/>
      <c r="AD219" s="148"/>
      <c r="AE219" s="148"/>
      <c r="AR219" s="186" t="s">
        <v>126</v>
      </c>
      <c r="AT219" s="186" t="s">
        <v>121</v>
      </c>
      <c r="AU219" s="186" t="s">
        <v>85</v>
      </c>
      <c r="AY219" s="144" t="s">
        <v>119</v>
      </c>
      <c r="BE219" s="187">
        <f>IF(N219="základní",J219,0)</f>
        <v>0</v>
      </c>
      <c r="BF219" s="187">
        <f>IF(N219="snížená",J219,0)</f>
        <v>0</v>
      </c>
      <c r="BG219" s="187">
        <f>IF(N219="zákl. přenesená",J219,0)</f>
        <v>0</v>
      </c>
      <c r="BH219" s="187">
        <f>IF(N219="sníž. přenesená",J219,0)</f>
        <v>0</v>
      </c>
      <c r="BI219" s="187">
        <f>IF(N219="nulová",J219,0)</f>
        <v>0</v>
      </c>
      <c r="BJ219" s="144" t="s">
        <v>81</v>
      </c>
      <c r="BK219" s="187">
        <f>ROUND(I219*H219,2)</f>
        <v>0</v>
      </c>
      <c r="BL219" s="144" t="s">
        <v>126</v>
      </c>
      <c r="BM219" s="186" t="s">
        <v>327</v>
      </c>
    </row>
    <row r="220" spans="1:65" s="151" customFormat="1" ht="33" customHeight="1">
      <c r="A220" s="214"/>
      <c r="B220" s="215"/>
      <c r="C220" s="279" t="s">
        <v>328</v>
      </c>
      <c r="D220" s="279" t="s">
        <v>121</v>
      </c>
      <c r="E220" s="280" t="s">
        <v>329</v>
      </c>
      <c r="F220" s="281" t="s">
        <v>330</v>
      </c>
      <c r="G220" s="282" t="s">
        <v>301</v>
      </c>
      <c r="H220" s="283">
        <v>11.564</v>
      </c>
      <c r="I220" s="85"/>
      <c r="J220" s="304">
        <f>ROUND(I220*H220,2)</f>
        <v>0</v>
      </c>
      <c r="K220" s="281" t="s">
        <v>125</v>
      </c>
      <c r="L220" s="84"/>
      <c r="M220" s="86" t="s">
        <v>1</v>
      </c>
      <c r="N220" s="182" t="s">
        <v>41</v>
      </c>
      <c r="O220" s="183"/>
      <c r="P220" s="184">
        <f>O220*H220</f>
        <v>0</v>
      </c>
      <c r="Q220" s="184">
        <v>0</v>
      </c>
      <c r="R220" s="184">
        <f>Q220*H220</f>
        <v>0</v>
      </c>
      <c r="S220" s="184">
        <v>0</v>
      </c>
      <c r="T220" s="185">
        <f>S220*H220</f>
        <v>0</v>
      </c>
      <c r="U220" s="148"/>
      <c r="V220" s="148"/>
      <c r="W220" s="148"/>
      <c r="X220" s="148"/>
      <c r="Y220" s="148"/>
      <c r="Z220" s="148"/>
      <c r="AA220" s="148"/>
      <c r="AB220" s="148"/>
      <c r="AC220" s="148"/>
      <c r="AD220" s="148"/>
      <c r="AE220" s="148"/>
      <c r="AR220" s="186" t="s">
        <v>126</v>
      </c>
      <c r="AT220" s="186" t="s">
        <v>121</v>
      </c>
      <c r="AU220" s="186" t="s">
        <v>85</v>
      </c>
      <c r="AY220" s="144" t="s">
        <v>119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44" t="s">
        <v>81</v>
      </c>
      <c r="BK220" s="187">
        <f>ROUND(I220*H220,2)</f>
        <v>0</v>
      </c>
      <c r="BL220" s="144" t="s">
        <v>126</v>
      </c>
      <c r="BM220" s="186" t="s">
        <v>331</v>
      </c>
    </row>
    <row r="221" spans="1:65" s="151" customFormat="1" ht="37.9" customHeight="1">
      <c r="A221" s="214"/>
      <c r="B221" s="215"/>
      <c r="C221" s="279" t="s">
        <v>332</v>
      </c>
      <c r="D221" s="279" t="s">
        <v>121</v>
      </c>
      <c r="E221" s="280" t="s">
        <v>333</v>
      </c>
      <c r="F221" s="281" t="s">
        <v>334</v>
      </c>
      <c r="G221" s="282" t="s">
        <v>301</v>
      </c>
      <c r="H221" s="283">
        <v>84.043999999999997</v>
      </c>
      <c r="I221" s="85"/>
      <c r="J221" s="304">
        <f>ROUND(I221*H221,2)</f>
        <v>0</v>
      </c>
      <c r="K221" s="281" t="s">
        <v>125</v>
      </c>
      <c r="L221" s="84"/>
      <c r="M221" s="86" t="s">
        <v>1</v>
      </c>
      <c r="N221" s="182" t="s">
        <v>41</v>
      </c>
      <c r="O221" s="183"/>
      <c r="P221" s="184">
        <f>O221*H221</f>
        <v>0</v>
      </c>
      <c r="Q221" s="184">
        <v>0</v>
      </c>
      <c r="R221" s="184">
        <f>Q221*H221</f>
        <v>0</v>
      </c>
      <c r="S221" s="184">
        <v>0</v>
      </c>
      <c r="T221" s="185">
        <f>S221*H221</f>
        <v>0</v>
      </c>
      <c r="U221" s="148"/>
      <c r="V221" s="148"/>
      <c r="W221" s="148"/>
      <c r="X221" s="148"/>
      <c r="Y221" s="148"/>
      <c r="Z221" s="148"/>
      <c r="AA221" s="148"/>
      <c r="AB221" s="148"/>
      <c r="AC221" s="148"/>
      <c r="AD221" s="148"/>
      <c r="AE221" s="148"/>
      <c r="AR221" s="186" t="s">
        <v>126</v>
      </c>
      <c r="AT221" s="186" t="s">
        <v>121</v>
      </c>
      <c r="AU221" s="186" t="s">
        <v>85</v>
      </c>
      <c r="AY221" s="144" t="s">
        <v>119</v>
      </c>
      <c r="BE221" s="187">
        <f>IF(N221="základní",J221,0)</f>
        <v>0</v>
      </c>
      <c r="BF221" s="187">
        <f>IF(N221="snížená",J221,0)</f>
        <v>0</v>
      </c>
      <c r="BG221" s="187">
        <f>IF(N221="zákl. přenesená",J221,0)</f>
        <v>0</v>
      </c>
      <c r="BH221" s="187">
        <f>IF(N221="sníž. přenesená",J221,0)</f>
        <v>0</v>
      </c>
      <c r="BI221" s="187">
        <f>IF(N221="nulová",J221,0)</f>
        <v>0</v>
      </c>
      <c r="BJ221" s="144" t="s">
        <v>81</v>
      </c>
      <c r="BK221" s="187">
        <f>ROUND(I221*H221,2)</f>
        <v>0</v>
      </c>
      <c r="BL221" s="144" t="s">
        <v>126</v>
      </c>
      <c r="BM221" s="186" t="s">
        <v>335</v>
      </c>
    </row>
    <row r="222" spans="1:65" s="87" customFormat="1" ht="11.25">
      <c r="A222" s="284"/>
      <c r="B222" s="285"/>
      <c r="C222" s="284"/>
      <c r="D222" s="286" t="s">
        <v>128</v>
      </c>
      <c r="E222" s="287" t="s">
        <v>1</v>
      </c>
      <c r="F222" s="288" t="s">
        <v>336</v>
      </c>
      <c r="G222" s="284"/>
      <c r="H222" s="289">
        <v>84.043999999999997</v>
      </c>
      <c r="J222" s="284"/>
      <c r="K222" s="284"/>
      <c r="L222" s="188"/>
      <c r="M222" s="190"/>
      <c r="N222" s="191"/>
      <c r="O222" s="191"/>
      <c r="P222" s="191"/>
      <c r="Q222" s="191"/>
      <c r="R222" s="191"/>
      <c r="S222" s="191"/>
      <c r="T222" s="192"/>
      <c r="AT222" s="189" t="s">
        <v>128</v>
      </c>
      <c r="AU222" s="189" t="s">
        <v>85</v>
      </c>
      <c r="AV222" s="87" t="s">
        <v>85</v>
      </c>
      <c r="AW222" s="87" t="s">
        <v>32</v>
      </c>
      <c r="AX222" s="87" t="s">
        <v>81</v>
      </c>
      <c r="AY222" s="189" t="s">
        <v>119</v>
      </c>
    </row>
    <row r="223" spans="1:65" s="151" customFormat="1" ht="44.25" customHeight="1">
      <c r="A223" s="214"/>
      <c r="B223" s="215"/>
      <c r="C223" s="279" t="s">
        <v>337</v>
      </c>
      <c r="D223" s="279" t="s">
        <v>121</v>
      </c>
      <c r="E223" s="280" t="s">
        <v>338</v>
      </c>
      <c r="F223" s="281" t="s">
        <v>339</v>
      </c>
      <c r="G223" s="282" t="s">
        <v>301</v>
      </c>
      <c r="H223" s="283">
        <v>84.1</v>
      </c>
      <c r="I223" s="85"/>
      <c r="J223" s="304">
        <f>ROUND(I223*H223,2)</f>
        <v>0</v>
      </c>
      <c r="K223" s="281" t="s">
        <v>125</v>
      </c>
      <c r="L223" s="84"/>
      <c r="M223" s="86" t="s">
        <v>1</v>
      </c>
      <c r="N223" s="182" t="s">
        <v>41</v>
      </c>
      <c r="O223" s="183"/>
      <c r="P223" s="184">
        <f>O223*H223</f>
        <v>0</v>
      </c>
      <c r="Q223" s="184">
        <v>0</v>
      </c>
      <c r="R223" s="184">
        <f>Q223*H223</f>
        <v>0</v>
      </c>
      <c r="S223" s="184">
        <v>0</v>
      </c>
      <c r="T223" s="185">
        <f>S223*H223</f>
        <v>0</v>
      </c>
      <c r="U223" s="148"/>
      <c r="V223" s="148"/>
      <c r="W223" s="148"/>
      <c r="X223" s="148"/>
      <c r="Y223" s="148"/>
      <c r="Z223" s="148"/>
      <c r="AA223" s="148"/>
      <c r="AB223" s="148"/>
      <c r="AC223" s="148"/>
      <c r="AD223" s="148"/>
      <c r="AE223" s="148"/>
      <c r="AR223" s="186" t="s">
        <v>126</v>
      </c>
      <c r="AT223" s="186" t="s">
        <v>121</v>
      </c>
      <c r="AU223" s="186" t="s">
        <v>85</v>
      </c>
      <c r="AY223" s="144" t="s">
        <v>119</v>
      </c>
      <c r="BE223" s="187">
        <f>IF(N223="základní",J223,0)</f>
        <v>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144" t="s">
        <v>81</v>
      </c>
      <c r="BK223" s="187">
        <f>ROUND(I223*H223,2)</f>
        <v>0</v>
      </c>
      <c r="BL223" s="144" t="s">
        <v>126</v>
      </c>
      <c r="BM223" s="186" t="s">
        <v>340</v>
      </c>
    </row>
    <row r="224" spans="1:65" s="87" customFormat="1" ht="11.25">
      <c r="A224" s="284"/>
      <c r="B224" s="285"/>
      <c r="C224" s="284"/>
      <c r="D224" s="286" t="s">
        <v>128</v>
      </c>
      <c r="E224" s="287" t="s">
        <v>1</v>
      </c>
      <c r="F224" s="288" t="s">
        <v>83</v>
      </c>
      <c r="G224" s="284"/>
      <c r="H224" s="289">
        <v>84.1</v>
      </c>
      <c r="J224" s="284"/>
      <c r="K224" s="284"/>
      <c r="L224" s="188"/>
      <c r="M224" s="190"/>
      <c r="N224" s="191"/>
      <c r="O224" s="191"/>
      <c r="P224" s="191"/>
      <c r="Q224" s="191"/>
      <c r="R224" s="191"/>
      <c r="S224" s="191"/>
      <c r="T224" s="192"/>
      <c r="AT224" s="189" t="s">
        <v>128</v>
      </c>
      <c r="AU224" s="189" t="s">
        <v>85</v>
      </c>
      <c r="AV224" s="87" t="s">
        <v>85</v>
      </c>
      <c r="AW224" s="87" t="s">
        <v>32</v>
      </c>
      <c r="AX224" s="87" t="s">
        <v>81</v>
      </c>
      <c r="AY224" s="189" t="s">
        <v>119</v>
      </c>
    </row>
    <row r="225" spans="1:65" s="83" customFormat="1" ht="22.9" customHeight="1">
      <c r="A225" s="272"/>
      <c r="B225" s="273"/>
      <c r="C225" s="272"/>
      <c r="D225" s="274" t="s">
        <v>75</v>
      </c>
      <c r="E225" s="277" t="s">
        <v>341</v>
      </c>
      <c r="F225" s="277" t="s">
        <v>342</v>
      </c>
      <c r="G225" s="272"/>
      <c r="H225" s="272"/>
      <c r="J225" s="278">
        <f>BK225</f>
        <v>0</v>
      </c>
      <c r="K225" s="272"/>
      <c r="L225" s="174"/>
      <c r="M225" s="176"/>
      <c r="N225" s="177"/>
      <c r="O225" s="177"/>
      <c r="P225" s="178">
        <f>P226</f>
        <v>0</v>
      </c>
      <c r="Q225" s="177"/>
      <c r="R225" s="178">
        <f>R226</f>
        <v>0</v>
      </c>
      <c r="S225" s="177"/>
      <c r="T225" s="179">
        <f>T226</f>
        <v>0</v>
      </c>
      <c r="AR225" s="175" t="s">
        <v>81</v>
      </c>
      <c r="AT225" s="180" t="s">
        <v>75</v>
      </c>
      <c r="AU225" s="180" t="s">
        <v>81</v>
      </c>
      <c r="AY225" s="175" t="s">
        <v>119</v>
      </c>
      <c r="BK225" s="181">
        <f>BK226</f>
        <v>0</v>
      </c>
    </row>
    <row r="226" spans="1:65" s="151" customFormat="1" ht="24.2" customHeight="1">
      <c r="A226" s="214"/>
      <c r="B226" s="215"/>
      <c r="C226" s="279" t="s">
        <v>343</v>
      </c>
      <c r="D226" s="279" t="s">
        <v>121</v>
      </c>
      <c r="E226" s="280" t="s">
        <v>344</v>
      </c>
      <c r="F226" s="281" t="s">
        <v>345</v>
      </c>
      <c r="G226" s="282" t="s">
        <v>301</v>
      </c>
      <c r="H226" s="283">
        <v>245.29900000000001</v>
      </c>
      <c r="I226" s="85"/>
      <c r="J226" s="304">
        <f>ROUND(I226*H226,2)</f>
        <v>0</v>
      </c>
      <c r="K226" s="281" t="s">
        <v>125</v>
      </c>
      <c r="L226" s="84"/>
      <c r="M226" s="86" t="s">
        <v>1</v>
      </c>
      <c r="N226" s="182" t="s">
        <v>41</v>
      </c>
      <c r="O226" s="183"/>
      <c r="P226" s="184">
        <f>O226*H226</f>
        <v>0</v>
      </c>
      <c r="Q226" s="184">
        <v>0</v>
      </c>
      <c r="R226" s="184">
        <f>Q226*H226</f>
        <v>0</v>
      </c>
      <c r="S226" s="184">
        <v>0</v>
      </c>
      <c r="T226" s="185">
        <f>S226*H226</f>
        <v>0</v>
      </c>
      <c r="U226" s="148"/>
      <c r="V226" s="148"/>
      <c r="W226" s="148"/>
      <c r="X226" s="148"/>
      <c r="Y226" s="148"/>
      <c r="Z226" s="148"/>
      <c r="AA226" s="148"/>
      <c r="AB226" s="148"/>
      <c r="AC226" s="148"/>
      <c r="AD226" s="148"/>
      <c r="AE226" s="148"/>
      <c r="AR226" s="186" t="s">
        <v>126</v>
      </c>
      <c r="AT226" s="186" t="s">
        <v>121</v>
      </c>
      <c r="AU226" s="186" t="s">
        <v>85</v>
      </c>
      <c r="AY226" s="144" t="s">
        <v>119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44" t="s">
        <v>81</v>
      </c>
      <c r="BK226" s="187">
        <f>ROUND(I226*H226,2)</f>
        <v>0</v>
      </c>
      <c r="BL226" s="144" t="s">
        <v>126</v>
      </c>
      <c r="BM226" s="186" t="s">
        <v>346</v>
      </c>
    </row>
    <row r="227" spans="1:65" s="83" customFormat="1" ht="25.9" customHeight="1">
      <c r="A227" s="272"/>
      <c r="B227" s="273"/>
      <c r="C227" s="272"/>
      <c r="D227" s="274" t="s">
        <v>75</v>
      </c>
      <c r="E227" s="275" t="s">
        <v>347</v>
      </c>
      <c r="F227" s="275" t="s">
        <v>348</v>
      </c>
      <c r="G227" s="272"/>
      <c r="H227" s="272"/>
      <c r="J227" s="276">
        <f>BK227</f>
        <v>0</v>
      </c>
      <c r="K227" s="272"/>
      <c r="L227" s="174"/>
      <c r="M227" s="176"/>
      <c r="N227" s="177"/>
      <c r="O227" s="177"/>
      <c r="P227" s="178">
        <f>P228+P230</f>
        <v>0</v>
      </c>
      <c r="Q227" s="177"/>
      <c r="R227" s="178">
        <f>R228+R230</f>
        <v>0</v>
      </c>
      <c r="S227" s="177"/>
      <c r="T227" s="179">
        <f>T228+T230</f>
        <v>0</v>
      </c>
      <c r="AR227" s="175" t="s">
        <v>141</v>
      </c>
      <c r="AT227" s="180" t="s">
        <v>75</v>
      </c>
      <c r="AU227" s="180" t="s">
        <v>76</v>
      </c>
      <c r="AY227" s="175" t="s">
        <v>119</v>
      </c>
      <c r="BK227" s="181">
        <f>BK228+BK230</f>
        <v>0</v>
      </c>
    </row>
    <row r="228" spans="1:65" s="83" customFormat="1" ht="22.9" customHeight="1">
      <c r="A228" s="272"/>
      <c r="B228" s="273"/>
      <c r="C228" s="272"/>
      <c r="D228" s="274" t="s">
        <v>75</v>
      </c>
      <c r="E228" s="277" t="s">
        <v>349</v>
      </c>
      <c r="F228" s="277" t="s">
        <v>350</v>
      </c>
      <c r="G228" s="272"/>
      <c r="H228" s="272"/>
      <c r="J228" s="278">
        <f>BK228</f>
        <v>0</v>
      </c>
      <c r="K228" s="272"/>
      <c r="L228" s="174"/>
      <c r="M228" s="176"/>
      <c r="N228" s="177"/>
      <c r="O228" s="177"/>
      <c r="P228" s="178">
        <f>P229</f>
        <v>0</v>
      </c>
      <c r="Q228" s="177"/>
      <c r="R228" s="178">
        <f>R229</f>
        <v>0</v>
      </c>
      <c r="S228" s="177"/>
      <c r="T228" s="179">
        <f>T229</f>
        <v>0</v>
      </c>
      <c r="AR228" s="175" t="s">
        <v>141</v>
      </c>
      <c r="AT228" s="180" t="s">
        <v>75</v>
      </c>
      <c r="AU228" s="180" t="s">
        <v>81</v>
      </c>
      <c r="AY228" s="175" t="s">
        <v>119</v>
      </c>
      <c r="BK228" s="181">
        <f>BK229</f>
        <v>0</v>
      </c>
    </row>
    <row r="229" spans="1:65" s="151" customFormat="1" ht="16.5" customHeight="1">
      <c r="A229" s="214"/>
      <c r="B229" s="215"/>
      <c r="C229" s="279" t="s">
        <v>351</v>
      </c>
      <c r="D229" s="279" t="s">
        <v>121</v>
      </c>
      <c r="E229" s="280" t="s">
        <v>352</v>
      </c>
      <c r="F229" s="281" t="s">
        <v>350</v>
      </c>
      <c r="G229" s="282" t="s">
        <v>353</v>
      </c>
      <c r="H229" s="283">
        <v>1</v>
      </c>
      <c r="I229" s="85"/>
      <c r="J229" s="304">
        <f>ROUND(I229*H229,2)</f>
        <v>0</v>
      </c>
      <c r="K229" s="281" t="s">
        <v>125</v>
      </c>
      <c r="L229" s="84"/>
      <c r="M229" s="86" t="s">
        <v>1</v>
      </c>
      <c r="N229" s="182" t="s">
        <v>41</v>
      </c>
      <c r="O229" s="183"/>
      <c r="P229" s="184">
        <f>O229*H229</f>
        <v>0</v>
      </c>
      <c r="Q229" s="184">
        <v>0</v>
      </c>
      <c r="R229" s="184">
        <f>Q229*H229</f>
        <v>0</v>
      </c>
      <c r="S229" s="184">
        <v>0</v>
      </c>
      <c r="T229" s="185">
        <f>S229*H229</f>
        <v>0</v>
      </c>
      <c r="U229" s="148"/>
      <c r="V229" s="148"/>
      <c r="W229" s="148"/>
      <c r="X229" s="148"/>
      <c r="Y229" s="148"/>
      <c r="Z229" s="148"/>
      <c r="AA229" s="148"/>
      <c r="AB229" s="148"/>
      <c r="AC229" s="148"/>
      <c r="AD229" s="148"/>
      <c r="AE229" s="148"/>
      <c r="AR229" s="186" t="s">
        <v>354</v>
      </c>
      <c r="AT229" s="186" t="s">
        <v>121</v>
      </c>
      <c r="AU229" s="186" t="s">
        <v>85</v>
      </c>
      <c r="AY229" s="144" t="s">
        <v>119</v>
      </c>
      <c r="BE229" s="187">
        <f>IF(N229="základní",J229,0)</f>
        <v>0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144" t="s">
        <v>81</v>
      </c>
      <c r="BK229" s="187">
        <f>ROUND(I229*H229,2)</f>
        <v>0</v>
      </c>
      <c r="BL229" s="144" t="s">
        <v>354</v>
      </c>
      <c r="BM229" s="186" t="s">
        <v>355</v>
      </c>
    </row>
    <row r="230" spans="1:65" s="83" customFormat="1" ht="22.9" customHeight="1">
      <c r="A230" s="272"/>
      <c r="B230" s="273"/>
      <c r="C230" s="272"/>
      <c r="D230" s="274" t="s">
        <v>75</v>
      </c>
      <c r="E230" s="277" t="s">
        <v>356</v>
      </c>
      <c r="F230" s="277" t="s">
        <v>357</v>
      </c>
      <c r="G230" s="272"/>
      <c r="H230" s="272"/>
      <c r="J230" s="278">
        <f>BK230</f>
        <v>0</v>
      </c>
      <c r="K230" s="272"/>
      <c r="L230" s="174"/>
      <c r="M230" s="176"/>
      <c r="N230" s="177"/>
      <c r="O230" s="177"/>
      <c r="P230" s="178">
        <f>P231</f>
        <v>0</v>
      </c>
      <c r="Q230" s="177"/>
      <c r="R230" s="178">
        <f>R231</f>
        <v>0</v>
      </c>
      <c r="S230" s="177"/>
      <c r="T230" s="179">
        <f>T231</f>
        <v>0</v>
      </c>
      <c r="AR230" s="175" t="s">
        <v>141</v>
      </c>
      <c r="AT230" s="180" t="s">
        <v>75</v>
      </c>
      <c r="AU230" s="180" t="s">
        <v>81</v>
      </c>
      <c r="AY230" s="175" t="s">
        <v>119</v>
      </c>
      <c r="BK230" s="181">
        <f>BK231</f>
        <v>0</v>
      </c>
    </row>
    <row r="231" spans="1:65" s="151" customFormat="1" ht="16.5" customHeight="1">
      <c r="A231" s="214"/>
      <c r="B231" s="215"/>
      <c r="C231" s="279" t="s">
        <v>358</v>
      </c>
      <c r="D231" s="279" t="s">
        <v>121</v>
      </c>
      <c r="E231" s="280" t="s">
        <v>359</v>
      </c>
      <c r="F231" s="281" t="s">
        <v>360</v>
      </c>
      <c r="G231" s="282" t="s">
        <v>353</v>
      </c>
      <c r="H231" s="283">
        <v>1</v>
      </c>
      <c r="I231" s="85"/>
      <c r="J231" s="304">
        <f>ROUND(I231*H231,2)</f>
        <v>0</v>
      </c>
      <c r="K231" s="281" t="s">
        <v>125</v>
      </c>
      <c r="L231" s="84"/>
      <c r="M231" s="92" t="s">
        <v>1</v>
      </c>
      <c r="N231" s="205" t="s">
        <v>41</v>
      </c>
      <c r="O231" s="206"/>
      <c r="P231" s="207">
        <f>O231*H231</f>
        <v>0</v>
      </c>
      <c r="Q231" s="207">
        <v>0</v>
      </c>
      <c r="R231" s="207">
        <f>Q231*H231</f>
        <v>0</v>
      </c>
      <c r="S231" s="207">
        <v>0</v>
      </c>
      <c r="T231" s="208">
        <f>S231*H231</f>
        <v>0</v>
      </c>
      <c r="U231" s="148"/>
      <c r="V231" s="148"/>
      <c r="W231" s="148"/>
      <c r="X231" s="148"/>
      <c r="Y231" s="148"/>
      <c r="Z231" s="148"/>
      <c r="AA231" s="148"/>
      <c r="AB231" s="148"/>
      <c r="AC231" s="148"/>
      <c r="AD231" s="148"/>
      <c r="AE231" s="148"/>
      <c r="AR231" s="186" t="s">
        <v>354</v>
      </c>
      <c r="AT231" s="186" t="s">
        <v>121</v>
      </c>
      <c r="AU231" s="186" t="s">
        <v>85</v>
      </c>
      <c r="AY231" s="144" t="s">
        <v>119</v>
      </c>
      <c r="BE231" s="187">
        <f>IF(N231="základní",J231,0)</f>
        <v>0</v>
      </c>
      <c r="BF231" s="187">
        <f>IF(N231="snížená",J231,0)</f>
        <v>0</v>
      </c>
      <c r="BG231" s="187">
        <f>IF(N231="zákl. přenesená",J231,0)</f>
        <v>0</v>
      </c>
      <c r="BH231" s="187">
        <f>IF(N231="sníž. přenesená",J231,0)</f>
        <v>0</v>
      </c>
      <c r="BI231" s="187">
        <f>IF(N231="nulová",J231,0)</f>
        <v>0</v>
      </c>
      <c r="BJ231" s="144" t="s">
        <v>81</v>
      </c>
      <c r="BK231" s="187">
        <f>ROUND(I231*H231,2)</f>
        <v>0</v>
      </c>
      <c r="BL231" s="144" t="s">
        <v>354</v>
      </c>
      <c r="BM231" s="186" t="s">
        <v>361</v>
      </c>
    </row>
    <row r="232" spans="1:65" s="151" customFormat="1" ht="6.95" customHeight="1">
      <c r="A232" s="148"/>
      <c r="B232" s="157"/>
      <c r="C232" s="158"/>
      <c r="D232" s="158"/>
      <c r="E232" s="158"/>
      <c r="F232" s="158"/>
      <c r="G232" s="158"/>
      <c r="H232" s="158"/>
      <c r="I232" s="158"/>
      <c r="J232" s="248"/>
      <c r="K232" s="248"/>
      <c r="L232" s="84"/>
      <c r="M232" s="148"/>
      <c r="O232" s="148"/>
      <c r="P232" s="148"/>
      <c r="Q232" s="148"/>
      <c r="R232" s="148"/>
      <c r="S232" s="148"/>
      <c r="T232" s="148"/>
      <c r="U232" s="148"/>
      <c r="V232" s="148"/>
      <c r="W232" s="148"/>
      <c r="X232" s="148"/>
      <c r="Y232" s="148"/>
      <c r="Z232" s="148"/>
      <c r="AA232" s="148"/>
      <c r="AB232" s="148"/>
      <c r="AC232" s="148"/>
      <c r="AD232" s="148"/>
      <c r="AE232" s="148"/>
    </row>
  </sheetData>
  <sheetProtection algorithmName="SHA-512" hashValue="erzO16toURtGudYnoACyULgCyg8PehOraJH+1B96bdCod9u4m9SeWOw7gZBg3FvGTYuN6JALO61QF2+tfJWRKg==" saltValue="RRblaLv8n4daXosb5BBm7g==" spinCount="100000" sheet="1" objects="1" scenarios="1"/>
  <autoFilter ref="C121:K231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362</v>
      </c>
      <c r="H4" s="13"/>
    </row>
    <row r="5" spans="1:8" s="1" customFormat="1" ht="12" customHeight="1">
      <c r="B5" s="13"/>
      <c r="C5" s="17" t="s">
        <v>13</v>
      </c>
      <c r="D5" s="109" t="s">
        <v>14</v>
      </c>
      <c r="E5" s="105"/>
      <c r="F5" s="105"/>
      <c r="H5" s="13"/>
    </row>
    <row r="6" spans="1:8" s="1" customFormat="1" ht="36.950000000000003" customHeight="1">
      <c r="B6" s="13"/>
      <c r="C6" s="19" t="s">
        <v>16</v>
      </c>
      <c r="D6" s="106" t="s">
        <v>17</v>
      </c>
      <c r="E6" s="105"/>
      <c r="F6" s="105"/>
      <c r="H6" s="13"/>
    </row>
    <row r="7" spans="1:8" s="1" customFormat="1" ht="16.5" customHeight="1">
      <c r="B7" s="13"/>
      <c r="C7" s="20" t="s">
        <v>22</v>
      </c>
      <c r="D7" s="46" t="str">
        <f>'Rekapitulace stavby'!AN8</f>
        <v>13. 2. 2025</v>
      </c>
      <c r="H7" s="13"/>
    </row>
    <row r="8" spans="1:8" s="2" customFormat="1" ht="10.9" customHeight="1">
      <c r="A8" s="24"/>
      <c r="B8" s="25"/>
      <c r="C8" s="24"/>
      <c r="D8" s="24"/>
      <c r="E8" s="24"/>
      <c r="F8" s="24"/>
      <c r="G8" s="24"/>
      <c r="H8" s="25"/>
    </row>
    <row r="9" spans="1:8" s="8" customFormat="1" ht="29.25" customHeight="1">
      <c r="A9" s="78"/>
      <c r="B9" s="79"/>
      <c r="C9" s="80" t="s">
        <v>57</v>
      </c>
      <c r="D9" s="81" t="s">
        <v>58</v>
      </c>
      <c r="E9" s="81" t="s">
        <v>106</v>
      </c>
      <c r="F9" s="82" t="s">
        <v>363</v>
      </c>
      <c r="G9" s="78"/>
      <c r="H9" s="79"/>
    </row>
    <row r="10" spans="1:8" s="2" customFormat="1" ht="26.45" customHeight="1">
      <c r="A10" s="24"/>
      <c r="B10" s="25"/>
      <c r="C10" s="93" t="s">
        <v>14</v>
      </c>
      <c r="D10" s="93" t="s">
        <v>17</v>
      </c>
      <c r="E10" s="24"/>
      <c r="F10" s="24"/>
      <c r="G10" s="24"/>
      <c r="H10" s="25"/>
    </row>
    <row r="11" spans="1:8" s="2" customFormat="1" ht="16.899999999999999" customHeight="1">
      <c r="A11" s="24"/>
      <c r="B11" s="25"/>
      <c r="C11" s="94" t="s">
        <v>83</v>
      </c>
      <c r="D11" s="95" t="s">
        <v>1</v>
      </c>
      <c r="E11" s="96" t="s">
        <v>1</v>
      </c>
      <c r="F11" s="97">
        <v>84.1</v>
      </c>
      <c r="G11" s="24"/>
      <c r="H11" s="25"/>
    </row>
    <row r="12" spans="1:8" s="2" customFormat="1" ht="16.899999999999999" customHeight="1">
      <c r="A12" s="24"/>
      <c r="B12" s="25"/>
      <c r="C12" s="98" t="s">
        <v>83</v>
      </c>
      <c r="D12" s="98" t="s">
        <v>84</v>
      </c>
      <c r="E12" s="10" t="s">
        <v>1</v>
      </c>
      <c r="F12" s="99">
        <v>84.1</v>
      </c>
      <c r="G12" s="24"/>
      <c r="H12" s="25"/>
    </row>
    <row r="13" spans="1:8" s="2" customFormat="1" ht="16.899999999999999" customHeight="1">
      <c r="A13" s="24"/>
      <c r="B13" s="25"/>
      <c r="C13" s="100" t="s">
        <v>364</v>
      </c>
      <c r="D13" s="24"/>
      <c r="E13" s="24"/>
      <c r="F13" s="24"/>
      <c r="G13" s="24"/>
      <c r="H13" s="25"/>
    </row>
    <row r="14" spans="1:8" s="2" customFormat="1" ht="16.899999999999999" customHeight="1">
      <c r="A14" s="24"/>
      <c r="B14" s="25"/>
      <c r="C14" s="98" t="s">
        <v>306</v>
      </c>
      <c r="D14" s="98" t="s">
        <v>307</v>
      </c>
      <c r="E14" s="10" t="s">
        <v>301</v>
      </c>
      <c r="F14" s="99">
        <v>84.1</v>
      </c>
      <c r="G14" s="24"/>
      <c r="H14" s="25"/>
    </row>
    <row r="15" spans="1:8" s="2" customFormat="1" ht="16.899999999999999" customHeight="1">
      <c r="A15" s="24"/>
      <c r="B15" s="25"/>
      <c r="C15" s="98" t="s">
        <v>310</v>
      </c>
      <c r="D15" s="98" t="s">
        <v>311</v>
      </c>
      <c r="E15" s="10" t="s">
        <v>301</v>
      </c>
      <c r="F15" s="99">
        <v>1597.9</v>
      </c>
      <c r="G15" s="24"/>
      <c r="H15" s="25"/>
    </row>
    <row r="16" spans="1:8" s="2" customFormat="1" ht="16.899999999999999" customHeight="1">
      <c r="A16" s="24"/>
      <c r="B16" s="25"/>
      <c r="C16" s="98" t="s">
        <v>315</v>
      </c>
      <c r="D16" s="98" t="s">
        <v>316</v>
      </c>
      <c r="E16" s="10" t="s">
        <v>301</v>
      </c>
      <c r="F16" s="99">
        <v>95.608000000000004</v>
      </c>
      <c r="G16" s="24"/>
      <c r="H16" s="25"/>
    </row>
    <row r="17" spans="1:8" s="2" customFormat="1" ht="22.5">
      <c r="A17" s="24"/>
      <c r="B17" s="25"/>
      <c r="C17" s="98" t="s">
        <v>338</v>
      </c>
      <c r="D17" s="98" t="s">
        <v>339</v>
      </c>
      <c r="E17" s="10" t="s">
        <v>301</v>
      </c>
      <c r="F17" s="99">
        <v>84.1</v>
      </c>
      <c r="G17" s="24"/>
      <c r="H17" s="25"/>
    </row>
    <row r="18" spans="1:8" s="2" customFormat="1" ht="16.899999999999999" customHeight="1">
      <c r="A18" s="24"/>
      <c r="B18" s="25"/>
      <c r="C18" s="94" t="s">
        <v>86</v>
      </c>
      <c r="D18" s="95" t="s">
        <v>1</v>
      </c>
      <c r="E18" s="96" t="s">
        <v>1</v>
      </c>
      <c r="F18" s="97">
        <v>95.608000000000004</v>
      </c>
      <c r="G18" s="24"/>
      <c r="H18" s="25"/>
    </row>
    <row r="19" spans="1:8" s="2" customFormat="1" ht="16.899999999999999" customHeight="1">
      <c r="A19" s="24"/>
      <c r="B19" s="25"/>
      <c r="C19" s="98" t="s">
        <v>86</v>
      </c>
      <c r="D19" s="98" t="s">
        <v>318</v>
      </c>
      <c r="E19" s="10" t="s">
        <v>1</v>
      </c>
      <c r="F19" s="99">
        <v>95.608000000000004</v>
      </c>
      <c r="G19" s="24"/>
      <c r="H19" s="25"/>
    </row>
    <row r="20" spans="1:8" s="2" customFormat="1" ht="16.899999999999999" customHeight="1">
      <c r="A20" s="24"/>
      <c r="B20" s="25"/>
      <c r="C20" s="100" t="s">
        <v>364</v>
      </c>
      <c r="D20" s="24"/>
      <c r="E20" s="24"/>
      <c r="F20" s="24"/>
      <c r="G20" s="24"/>
      <c r="H20" s="25"/>
    </row>
    <row r="21" spans="1:8" s="2" customFormat="1" ht="16.899999999999999" customHeight="1">
      <c r="A21" s="24"/>
      <c r="B21" s="25"/>
      <c r="C21" s="98" t="s">
        <v>315</v>
      </c>
      <c r="D21" s="98" t="s">
        <v>316</v>
      </c>
      <c r="E21" s="10" t="s">
        <v>301</v>
      </c>
      <c r="F21" s="99">
        <v>95.608000000000004</v>
      </c>
      <c r="G21" s="24"/>
      <c r="H21" s="25"/>
    </row>
    <row r="22" spans="1:8" s="2" customFormat="1" ht="16.899999999999999" customHeight="1">
      <c r="A22" s="24"/>
      <c r="B22" s="25"/>
      <c r="C22" s="98" t="s">
        <v>320</v>
      </c>
      <c r="D22" s="98" t="s">
        <v>321</v>
      </c>
      <c r="E22" s="10" t="s">
        <v>301</v>
      </c>
      <c r="F22" s="99">
        <v>1816.5519999999999</v>
      </c>
      <c r="G22" s="24"/>
      <c r="H22" s="25"/>
    </row>
    <row r="23" spans="1:8" s="2" customFormat="1" ht="22.5">
      <c r="A23" s="24"/>
      <c r="B23" s="25"/>
      <c r="C23" s="98" t="s">
        <v>333</v>
      </c>
      <c r="D23" s="98" t="s">
        <v>334</v>
      </c>
      <c r="E23" s="10" t="s">
        <v>301</v>
      </c>
      <c r="F23" s="99">
        <v>84.043999999999997</v>
      </c>
      <c r="G23" s="24"/>
      <c r="H23" s="25"/>
    </row>
    <row r="24" spans="1:8" s="2" customFormat="1" ht="7.35" customHeight="1">
      <c r="A24" s="24"/>
      <c r="B24" s="38"/>
      <c r="C24" s="39"/>
      <c r="D24" s="39"/>
      <c r="E24" s="39"/>
      <c r="F24" s="39"/>
      <c r="G24" s="39"/>
      <c r="H24" s="25"/>
    </row>
    <row r="25" spans="1:8" s="2" customFormat="1" ht="11.25">
      <c r="A25" s="24"/>
      <c r="B25" s="24"/>
      <c r="C25" s="24"/>
      <c r="D25" s="24"/>
      <c r="E25" s="24"/>
      <c r="F25" s="24"/>
      <c r="G25" s="24"/>
      <c r="H25" s="2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Mesto2509 - Chodník Blaho...</vt:lpstr>
      <vt:lpstr>Seznam figur</vt:lpstr>
      <vt:lpstr>'Mesto2509 - Chodník Blaho...'!Názvy_tisku</vt:lpstr>
      <vt:lpstr>'Rekapitulace stavby'!Názvy_tisku</vt:lpstr>
      <vt:lpstr>'Seznam figur'!Názvy_tisku</vt:lpstr>
      <vt:lpstr>'Mesto2509 - Chodník Blaho...'!Oblast_tisku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2025-02-19T12:31:08Z</dcterms:created>
  <dcterms:modified xsi:type="dcterms:W3CDTF">2025-03-26T07:02:10Z</dcterms:modified>
</cp:coreProperties>
</file>